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hartsheets/sheet2.xml" ContentType="application/vnd.openxmlformats-officedocument.spreadsheetml.chartsheet+xml"/>
  <Override PartName="/xl/sharedStrings.xml" ContentType="application/vnd.openxmlformats-officedocument.spreadsheetml.sharedStrings+xml"/>
  <Override PartName="/xl/chartsheets/sheet1.xml" ContentType="application/vnd.openxmlformats-officedocument.spreadsheetml.chart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60" windowWidth="19035" windowHeight="8955"/>
  </bookViews>
  <sheets>
    <sheet name="Baby Growth Tracker" sheetId="3" r:id="rId1"/>
    <sheet name="Weight Chart" sheetId="2" r:id="rId2"/>
    <sheet name="Height Chart" sheetId="8" r:id="rId3"/>
    <sheet name="Table" sheetId="1" state="hidden" r:id="rId4"/>
  </sheets>
  <definedNames>
    <definedName name="_xlnm.Print_Area" localSheetId="0">'Baby Growth Tracker'!$A$1:$H$113</definedName>
  </definedNames>
  <calcPr calcId="124519"/>
</workbook>
</file>

<file path=xl/calcChain.xml><?xml version="1.0" encoding="utf-8"?>
<calcChain xmlns="http://schemas.openxmlformats.org/spreadsheetml/2006/main">
  <c r="Y357" i="1"/>
  <c r="X357"/>
  <c r="W357"/>
  <c r="V357"/>
  <c r="U357"/>
  <c r="T357"/>
  <c r="S357"/>
  <c r="R357"/>
  <c r="Q357"/>
  <c r="Y356"/>
  <c r="X356"/>
  <c r="W356"/>
  <c r="V356"/>
  <c r="U356"/>
  <c r="T356"/>
  <c r="S356"/>
  <c r="R356"/>
  <c r="Q356"/>
  <c r="Y355"/>
  <c r="X355"/>
  <c r="W355"/>
  <c r="V355"/>
  <c r="U355"/>
  <c r="T355"/>
  <c r="S355"/>
  <c r="R355"/>
  <c r="Q355"/>
  <c r="Y354"/>
  <c r="X354"/>
  <c r="W354"/>
  <c r="V354"/>
  <c r="U354"/>
  <c r="T354"/>
  <c r="S354"/>
  <c r="R354"/>
  <c r="Q354"/>
  <c r="Y353"/>
  <c r="X353"/>
  <c r="W353"/>
  <c r="V353"/>
  <c r="U353"/>
  <c r="T353"/>
  <c r="S353"/>
  <c r="R353"/>
  <c r="Q353"/>
  <c r="Y352"/>
  <c r="X352"/>
  <c r="W352"/>
  <c r="V352"/>
  <c r="U352"/>
  <c r="T352"/>
  <c r="S352"/>
  <c r="R352"/>
  <c r="Q352"/>
  <c r="Y351"/>
  <c r="X351"/>
  <c r="W351"/>
  <c r="V351"/>
  <c r="U351"/>
  <c r="T351"/>
  <c r="S351"/>
  <c r="R351"/>
  <c r="Q351"/>
  <c r="Y350"/>
  <c r="X350"/>
  <c r="W350"/>
  <c r="V350"/>
  <c r="U350"/>
  <c r="T350"/>
  <c r="S350"/>
  <c r="R350"/>
  <c r="Q350"/>
  <c r="Y349"/>
  <c r="X349"/>
  <c r="W349"/>
  <c r="V349"/>
  <c r="U349"/>
  <c r="T349"/>
  <c r="S349"/>
  <c r="R349"/>
  <c r="Q349"/>
  <c r="Y348"/>
  <c r="X348"/>
  <c r="W348"/>
  <c r="V348"/>
  <c r="U348"/>
  <c r="T348"/>
  <c r="S348"/>
  <c r="R348"/>
  <c r="Q348"/>
  <c r="Y347"/>
  <c r="X347"/>
  <c r="W347"/>
  <c r="V347"/>
  <c r="U347"/>
  <c r="T347"/>
  <c r="S347"/>
  <c r="R347"/>
  <c r="Q347"/>
  <c r="Y346"/>
  <c r="X346"/>
  <c r="W346"/>
  <c r="V346"/>
  <c r="U346"/>
  <c r="T346"/>
  <c r="S346"/>
  <c r="R346"/>
  <c r="Q346"/>
  <c r="Y345"/>
  <c r="X345"/>
  <c r="W345"/>
  <c r="V345"/>
  <c r="U345"/>
  <c r="T345"/>
  <c r="S345"/>
  <c r="R345"/>
  <c r="Q345"/>
  <c r="Y344"/>
  <c r="X344"/>
  <c r="W344"/>
  <c r="V344"/>
  <c r="U344"/>
  <c r="T344"/>
  <c r="S344"/>
  <c r="R344"/>
  <c r="Q344"/>
  <c r="Y343"/>
  <c r="X343"/>
  <c r="W343"/>
  <c r="V343"/>
  <c r="U343"/>
  <c r="T343"/>
  <c r="S343"/>
  <c r="R343"/>
  <c r="Q343"/>
  <c r="Y342"/>
  <c r="X342"/>
  <c r="W342"/>
  <c r="V342"/>
  <c r="U342"/>
  <c r="T342"/>
  <c r="S342"/>
  <c r="R342"/>
  <c r="Q342"/>
  <c r="Y341"/>
  <c r="X341"/>
  <c r="W341"/>
  <c r="V341"/>
  <c r="U341"/>
  <c r="T341"/>
  <c r="S341"/>
  <c r="R341"/>
  <c r="Q341"/>
  <c r="Y340"/>
  <c r="X340"/>
  <c r="W340"/>
  <c r="V340"/>
  <c r="U340"/>
  <c r="T340"/>
  <c r="S340"/>
  <c r="R340"/>
  <c r="Q340"/>
  <c r="Y339"/>
  <c r="X339"/>
  <c r="W339"/>
  <c r="V339"/>
  <c r="U339"/>
  <c r="T339"/>
  <c r="S339"/>
  <c r="R339"/>
  <c r="Q339"/>
  <c r="Y338"/>
  <c r="X338"/>
  <c r="W338"/>
  <c r="V338"/>
  <c r="U338"/>
  <c r="T338"/>
  <c r="S338"/>
  <c r="R338"/>
  <c r="Q338"/>
  <c r="Y337"/>
  <c r="X337"/>
  <c r="W337"/>
  <c r="V337"/>
  <c r="U337"/>
  <c r="T337"/>
  <c r="S337"/>
  <c r="R337"/>
  <c r="Q337"/>
  <c r="Y336"/>
  <c r="X336"/>
  <c r="W336"/>
  <c r="V336"/>
  <c r="U336"/>
  <c r="T336"/>
  <c r="S336"/>
  <c r="R336"/>
  <c r="Q336"/>
  <c r="Y335"/>
  <c r="X335"/>
  <c r="W335"/>
  <c r="V335"/>
  <c r="U335"/>
  <c r="T335"/>
  <c r="S335"/>
  <c r="R335"/>
  <c r="Q335"/>
  <c r="Y334"/>
  <c r="X334"/>
  <c r="W334"/>
  <c r="V334"/>
  <c r="U334"/>
  <c r="T334"/>
  <c r="S334"/>
  <c r="R334"/>
  <c r="Q334"/>
  <c r="Y333"/>
  <c r="X333"/>
  <c r="W333"/>
  <c r="V333"/>
  <c r="U333"/>
  <c r="T333"/>
  <c r="S333"/>
  <c r="R333"/>
  <c r="Q333"/>
  <c r="Y332"/>
  <c r="X332"/>
  <c r="W332"/>
  <c r="V332"/>
  <c r="U332"/>
  <c r="T332"/>
  <c r="S332"/>
  <c r="R332"/>
  <c r="Q332"/>
  <c r="Y331"/>
  <c r="X331"/>
  <c r="W331"/>
  <c r="V331"/>
  <c r="U331"/>
  <c r="T331"/>
  <c r="S331"/>
  <c r="R331"/>
  <c r="Q331"/>
  <c r="Y330"/>
  <c r="X330"/>
  <c r="W330"/>
  <c r="V330"/>
  <c r="U330"/>
  <c r="T330"/>
  <c r="S330"/>
  <c r="R330"/>
  <c r="Q330"/>
  <c r="Y329"/>
  <c r="X329"/>
  <c r="W329"/>
  <c r="V329"/>
  <c r="U329"/>
  <c r="T329"/>
  <c r="S329"/>
  <c r="R329"/>
  <c r="Q329"/>
  <c r="Y328"/>
  <c r="X328"/>
  <c r="W328"/>
  <c r="V328"/>
  <c r="U328"/>
  <c r="T328"/>
  <c r="S328"/>
  <c r="R328"/>
  <c r="Q328"/>
  <c r="Y327"/>
  <c r="X327"/>
  <c r="W327"/>
  <c r="V327"/>
  <c r="U327"/>
  <c r="T327"/>
  <c r="S327"/>
  <c r="R327"/>
  <c r="Q327"/>
  <c r="Y326"/>
  <c r="X326"/>
  <c r="W326"/>
  <c r="V326"/>
  <c r="U326"/>
  <c r="T326"/>
  <c r="S326"/>
  <c r="R326"/>
  <c r="Q326"/>
  <c r="Y325"/>
  <c r="X325"/>
  <c r="W325"/>
  <c r="V325"/>
  <c r="U325"/>
  <c r="T325"/>
  <c r="S325"/>
  <c r="R325"/>
  <c r="Q325"/>
  <c r="Y324"/>
  <c r="X324"/>
  <c r="W324"/>
  <c r="V324"/>
  <c r="U324"/>
  <c r="T324"/>
  <c r="S324"/>
  <c r="R324"/>
  <c r="Q324"/>
  <c r="Y323"/>
  <c r="X323"/>
  <c r="W323"/>
  <c r="V323"/>
  <c r="U323"/>
  <c r="T323"/>
  <c r="S323"/>
  <c r="R323"/>
  <c r="Q323"/>
  <c r="Y322"/>
  <c r="X322"/>
  <c r="W322"/>
  <c r="V322"/>
  <c r="U322"/>
  <c r="T322"/>
  <c r="S322"/>
  <c r="R322"/>
  <c r="Q322"/>
  <c r="Y321"/>
  <c r="X321"/>
  <c r="W321"/>
  <c r="V321"/>
  <c r="U321"/>
  <c r="T321"/>
  <c r="S321"/>
  <c r="R321"/>
  <c r="Q321"/>
  <c r="Y320"/>
  <c r="X320"/>
  <c r="W320"/>
  <c r="V320"/>
  <c r="U320"/>
  <c r="T320"/>
  <c r="S320"/>
  <c r="R320"/>
  <c r="Q320"/>
  <c r="Y319"/>
  <c r="X319"/>
  <c r="W319"/>
  <c r="V319"/>
  <c r="U319"/>
  <c r="T319"/>
  <c r="S319"/>
  <c r="R319"/>
  <c r="Q319"/>
  <c r="Y318"/>
  <c r="X318"/>
  <c r="W318"/>
  <c r="V318"/>
  <c r="U318"/>
  <c r="T318"/>
  <c r="S318"/>
  <c r="R318"/>
  <c r="Q318"/>
  <c r="Y317"/>
  <c r="X317"/>
  <c r="W317"/>
  <c r="V317"/>
  <c r="U317"/>
  <c r="T317"/>
  <c r="S317"/>
  <c r="R317"/>
  <c r="Q317"/>
  <c r="Y316"/>
  <c r="X316"/>
  <c r="W316"/>
  <c r="V316"/>
  <c r="U316"/>
  <c r="T316"/>
  <c r="S316"/>
  <c r="R316"/>
  <c r="Q316"/>
  <c r="Y315"/>
  <c r="X315"/>
  <c r="W315"/>
  <c r="V315"/>
  <c r="U315"/>
  <c r="T315"/>
  <c r="S315"/>
  <c r="R315"/>
  <c r="Q315"/>
  <c r="Y314"/>
  <c r="X314"/>
  <c r="W314"/>
  <c r="V314"/>
  <c r="U314"/>
  <c r="T314"/>
  <c r="S314"/>
  <c r="R314"/>
  <c r="Q314"/>
  <c r="Y313"/>
  <c r="X313"/>
  <c r="W313"/>
  <c r="V313"/>
  <c r="U313"/>
  <c r="T313"/>
  <c r="S313"/>
  <c r="R313"/>
  <c r="Q313"/>
  <c r="Y312"/>
  <c r="X312"/>
  <c r="W312"/>
  <c r="V312"/>
  <c r="U312"/>
  <c r="T312"/>
  <c r="S312"/>
  <c r="R312"/>
  <c r="Q312"/>
  <c r="Y311"/>
  <c r="X311"/>
  <c r="W311"/>
  <c r="V311"/>
  <c r="U311"/>
  <c r="T311"/>
  <c r="S311"/>
  <c r="R311"/>
  <c r="Q311"/>
  <c r="Y310"/>
  <c r="X310"/>
  <c r="W310"/>
  <c r="V310"/>
  <c r="U310"/>
  <c r="T310"/>
  <c r="S310"/>
  <c r="R310"/>
  <c r="Q310"/>
  <c r="Y309"/>
  <c r="X309"/>
  <c r="W309"/>
  <c r="V309"/>
  <c r="U309"/>
  <c r="T309"/>
  <c r="S309"/>
  <c r="R309"/>
  <c r="Q309"/>
  <c r="Y308"/>
  <c r="X308"/>
  <c r="W308"/>
  <c r="V308"/>
  <c r="U308"/>
  <c r="T308"/>
  <c r="S308"/>
  <c r="R308"/>
  <c r="Q308"/>
  <c r="Y307"/>
  <c r="X307"/>
  <c r="W307"/>
  <c r="V307"/>
  <c r="U307"/>
  <c r="T307"/>
  <c r="S307"/>
  <c r="R307"/>
  <c r="Q307"/>
  <c r="Y306"/>
  <c r="X306"/>
  <c r="W306"/>
  <c r="V306"/>
  <c r="U306"/>
  <c r="T306"/>
  <c r="S306"/>
  <c r="R306"/>
  <c r="Q306"/>
  <c r="Y305"/>
  <c r="X305"/>
  <c r="W305"/>
  <c r="V305"/>
  <c r="U305"/>
  <c r="T305"/>
  <c r="S305"/>
  <c r="R305"/>
  <c r="Q305"/>
  <c r="Y304"/>
  <c r="X304"/>
  <c r="W304"/>
  <c r="V304"/>
  <c r="U304"/>
  <c r="T304"/>
  <c r="S304"/>
  <c r="R304"/>
  <c r="Q304"/>
  <c r="Y303"/>
  <c r="X303"/>
  <c r="W303"/>
  <c r="V303"/>
  <c r="U303"/>
  <c r="T303"/>
  <c r="S303"/>
  <c r="R303"/>
  <c r="Q303"/>
  <c r="Y302"/>
  <c r="X302"/>
  <c r="W302"/>
  <c r="V302"/>
  <c r="U302"/>
  <c r="T302"/>
  <c r="S302"/>
  <c r="R302"/>
  <c r="Q302"/>
  <c r="Y301"/>
  <c r="X301"/>
  <c r="W301"/>
  <c r="V301"/>
  <c r="U301"/>
  <c r="T301"/>
  <c r="S301"/>
  <c r="R301"/>
  <c r="Q301"/>
  <c r="Y300"/>
  <c r="X300"/>
  <c r="W300"/>
  <c r="V300"/>
  <c r="U300"/>
  <c r="T300"/>
  <c r="S300"/>
  <c r="R300"/>
  <c r="Q300"/>
  <c r="Y299"/>
  <c r="X299"/>
  <c r="W299"/>
  <c r="V299"/>
  <c r="U299"/>
  <c r="T299"/>
  <c r="S299"/>
  <c r="R299"/>
  <c r="Q299"/>
  <c r="Y298"/>
  <c r="X298"/>
  <c r="W298"/>
  <c r="V298"/>
  <c r="U298"/>
  <c r="T298"/>
  <c r="S298"/>
  <c r="R298"/>
  <c r="Q298"/>
  <c r="Y297"/>
  <c r="X297"/>
  <c r="W297"/>
  <c r="V297"/>
  <c r="U297"/>
  <c r="T297"/>
  <c r="S297"/>
  <c r="R297"/>
  <c r="Q297"/>
  <c r="Y296"/>
  <c r="X296"/>
  <c r="W296"/>
  <c r="V296"/>
  <c r="U296"/>
  <c r="T296"/>
  <c r="S296"/>
  <c r="R296"/>
  <c r="Q296"/>
  <c r="Y295"/>
  <c r="X295"/>
  <c r="W295"/>
  <c r="V295"/>
  <c r="U295"/>
  <c r="T295"/>
  <c r="S295"/>
  <c r="R295"/>
  <c r="Q295"/>
  <c r="Y294"/>
  <c r="X294"/>
  <c r="W294"/>
  <c r="V294"/>
  <c r="U294"/>
  <c r="T294"/>
  <c r="S294"/>
  <c r="R294"/>
  <c r="Q294"/>
  <c r="Y293"/>
  <c r="X293"/>
  <c r="W293"/>
  <c r="V293"/>
  <c r="U293"/>
  <c r="T293"/>
  <c r="S293"/>
  <c r="R293"/>
  <c r="Q293"/>
  <c r="Y292"/>
  <c r="X292"/>
  <c r="W292"/>
  <c r="V292"/>
  <c r="U292"/>
  <c r="T292"/>
  <c r="S292"/>
  <c r="R292"/>
  <c r="Q292"/>
  <c r="Y291"/>
  <c r="X291"/>
  <c r="W291"/>
  <c r="V291"/>
  <c r="U291"/>
  <c r="T291"/>
  <c r="S291"/>
  <c r="R291"/>
  <c r="Q291"/>
  <c r="Y290"/>
  <c r="X290"/>
  <c r="W290"/>
  <c r="V290"/>
  <c r="U290"/>
  <c r="T290"/>
  <c r="S290"/>
  <c r="R290"/>
  <c r="Q290"/>
  <c r="Y289"/>
  <c r="X289"/>
  <c r="W289"/>
  <c r="V289"/>
  <c r="U289"/>
  <c r="T289"/>
  <c r="S289"/>
  <c r="R289"/>
  <c r="Q289"/>
  <c r="Y288"/>
  <c r="X288"/>
  <c r="W288"/>
  <c r="V288"/>
  <c r="U288"/>
  <c r="T288"/>
  <c r="S288"/>
  <c r="R288"/>
  <c r="Q288"/>
  <c r="Y287"/>
  <c r="X287"/>
  <c r="W287"/>
  <c r="V287"/>
  <c r="U287"/>
  <c r="T287"/>
  <c r="S287"/>
  <c r="R287"/>
  <c r="Q287"/>
  <c r="Y286"/>
  <c r="X286"/>
  <c r="W286"/>
  <c r="V286"/>
  <c r="U286"/>
  <c r="T286"/>
  <c r="S286"/>
  <c r="R286"/>
  <c r="Q286"/>
  <c r="Y285"/>
  <c r="X285"/>
  <c r="W285"/>
  <c r="V285"/>
  <c r="U285"/>
  <c r="T285"/>
  <c r="S285"/>
  <c r="R285"/>
  <c r="Q285"/>
  <c r="Y284"/>
  <c r="X284"/>
  <c r="W284"/>
  <c r="V284"/>
  <c r="U284"/>
  <c r="T284"/>
  <c r="S284"/>
  <c r="R284"/>
  <c r="Q284"/>
  <c r="Y283"/>
  <c r="X283"/>
  <c r="W283"/>
  <c r="V283"/>
  <c r="U283"/>
  <c r="T283"/>
  <c r="S283"/>
  <c r="R283"/>
  <c r="Q283"/>
  <c r="Y282"/>
  <c r="X282"/>
  <c r="W282"/>
  <c r="V282"/>
  <c r="U282"/>
  <c r="T282"/>
  <c r="S282"/>
  <c r="R282"/>
  <c r="Q282"/>
  <c r="Y281"/>
  <c r="X281"/>
  <c r="W281"/>
  <c r="V281"/>
  <c r="U281"/>
  <c r="T281"/>
  <c r="S281"/>
  <c r="R281"/>
  <c r="Q281"/>
  <c r="Y280"/>
  <c r="X280"/>
  <c r="W280"/>
  <c r="V280"/>
  <c r="U280"/>
  <c r="T280"/>
  <c r="S280"/>
  <c r="R280"/>
  <c r="Q280"/>
  <c r="Y279"/>
  <c r="X279"/>
  <c r="W279"/>
  <c r="V279"/>
  <c r="U279"/>
  <c r="T279"/>
  <c r="S279"/>
  <c r="R279"/>
  <c r="Q279"/>
  <c r="Y278"/>
  <c r="X278"/>
  <c r="W278"/>
  <c r="V278"/>
  <c r="U278"/>
  <c r="T278"/>
  <c r="S278"/>
  <c r="R278"/>
  <c r="Q278"/>
  <c r="Y277"/>
  <c r="X277"/>
  <c r="W277"/>
  <c r="V277"/>
  <c r="U277"/>
  <c r="T277"/>
  <c r="S277"/>
  <c r="R277"/>
  <c r="Q277"/>
  <c r="Y276"/>
  <c r="X276"/>
  <c r="W276"/>
  <c r="V276"/>
  <c r="U276"/>
  <c r="T276"/>
  <c r="S276"/>
  <c r="R276"/>
  <c r="Q276"/>
  <c r="Y275"/>
  <c r="X275"/>
  <c r="W275"/>
  <c r="V275"/>
  <c r="U275"/>
  <c r="T275"/>
  <c r="S275"/>
  <c r="R275"/>
  <c r="Q275"/>
  <c r="Y274"/>
  <c r="X274"/>
  <c r="W274"/>
  <c r="V274"/>
  <c r="U274"/>
  <c r="T274"/>
  <c r="S274"/>
  <c r="R274"/>
  <c r="Q274"/>
  <c r="Y273"/>
  <c r="X273"/>
  <c r="W273"/>
  <c r="V273"/>
  <c r="U273"/>
  <c r="T273"/>
  <c r="S273"/>
  <c r="R273"/>
  <c r="Q273"/>
  <c r="Y272"/>
  <c r="X272"/>
  <c r="W272"/>
  <c r="V272"/>
  <c r="U272"/>
  <c r="T272"/>
  <c r="S272"/>
  <c r="R272"/>
  <c r="Q272"/>
  <c r="Y271"/>
  <c r="X271"/>
  <c r="W271"/>
  <c r="V271"/>
  <c r="U271"/>
  <c r="T271"/>
  <c r="S271"/>
  <c r="R271"/>
  <c r="Q271"/>
  <c r="Y270"/>
  <c r="X270"/>
  <c r="W270"/>
  <c r="V270"/>
  <c r="U270"/>
  <c r="T270"/>
  <c r="S270"/>
  <c r="R270"/>
  <c r="Q270"/>
  <c r="Y269"/>
  <c r="X269"/>
  <c r="W269"/>
  <c r="V269"/>
  <c r="U269"/>
  <c r="T269"/>
  <c r="S269"/>
  <c r="R269"/>
  <c r="Q269"/>
  <c r="Y268"/>
  <c r="X268"/>
  <c r="W268"/>
  <c r="V268"/>
  <c r="U268"/>
  <c r="T268"/>
  <c r="S268"/>
  <c r="R268"/>
  <c r="Q268"/>
  <c r="Y267"/>
  <c r="X267"/>
  <c r="W267"/>
  <c r="V267"/>
  <c r="U267"/>
  <c r="T267"/>
  <c r="S267"/>
  <c r="R267"/>
  <c r="Q267"/>
  <c r="Y266"/>
  <c r="X266"/>
  <c r="W266"/>
  <c r="V266"/>
  <c r="U266"/>
  <c r="T266"/>
  <c r="S266"/>
  <c r="R266"/>
  <c r="Q266"/>
  <c r="Y265"/>
  <c r="X265"/>
  <c r="W265"/>
  <c r="V265"/>
  <c r="U265"/>
  <c r="T265"/>
  <c r="S265"/>
  <c r="R265"/>
  <c r="Q265"/>
  <c r="Y264"/>
  <c r="X264"/>
  <c r="W264"/>
  <c r="V264"/>
  <c r="U264"/>
  <c r="T264"/>
  <c r="S264"/>
  <c r="R264"/>
  <c r="Q264"/>
  <c r="Y263"/>
  <c r="X263"/>
  <c r="W263"/>
  <c r="V263"/>
  <c r="U263"/>
  <c r="T263"/>
  <c r="S263"/>
  <c r="R263"/>
  <c r="Q263"/>
  <c r="Y262"/>
  <c r="X262"/>
  <c r="W262"/>
  <c r="V262"/>
  <c r="U262"/>
  <c r="T262"/>
  <c r="S262"/>
  <c r="R262"/>
  <c r="Q262"/>
  <c r="Y261"/>
  <c r="X261"/>
  <c r="W261"/>
  <c r="V261"/>
  <c r="U261"/>
  <c r="T261"/>
  <c r="S261"/>
  <c r="R261"/>
  <c r="Q261"/>
  <c r="Y260"/>
  <c r="X260"/>
  <c r="W260"/>
  <c r="V260"/>
  <c r="U260"/>
  <c r="T260"/>
  <c r="S260"/>
  <c r="R260"/>
  <c r="Q260"/>
  <c r="Y259"/>
  <c r="X259"/>
  <c r="W259"/>
  <c r="V259"/>
  <c r="U259"/>
  <c r="T259"/>
  <c r="S259"/>
  <c r="R259"/>
  <c r="Q259"/>
  <c r="Y258"/>
  <c r="X258"/>
  <c r="W258"/>
  <c r="V258"/>
  <c r="U258"/>
  <c r="T258"/>
  <c r="S258"/>
  <c r="R258"/>
  <c r="Q258"/>
  <c r="Y257"/>
  <c r="X257"/>
  <c r="W257"/>
  <c r="V257"/>
  <c r="U257"/>
  <c r="T257"/>
  <c r="S257"/>
  <c r="R257"/>
  <c r="Q257"/>
  <c r="Y256"/>
  <c r="X256"/>
  <c r="W256"/>
  <c r="V256"/>
  <c r="U256"/>
  <c r="T256"/>
  <c r="S256"/>
  <c r="R256"/>
  <c r="Q256"/>
  <c r="Y255"/>
  <c r="X255"/>
  <c r="W255"/>
  <c r="V255"/>
  <c r="U255"/>
  <c r="T255"/>
  <c r="S255"/>
  <c r="R255"/>
  <c r="Q255"/>
  <c r="Y254"/>
  <c r="X254"/>
  <c r="W254"/>
  <c r="V254"/>
  <c r="U254"/>
  <c r="T254"/>
  <c r="S254"/>
  <c r="R254"/>
  <c r="Q254"/>
  <c r="Y253"/>
  <c r="X253"/>
  <c r="W253"/>
  <c r="V253"/>
  <c r="U253"/>
  <c r="T253"/>
  <c r="S253"/>
  <c r="R253"/>
  <c r="Q253"/>
  <c r="Y252"/>
  <c r="X252"/>
  <c r="W252"/>
  <c r="V252"/>
  <c r="U252"/>
  <c r="T252"/>
  <c r="S252"/>
  <c r="R252"/>
  <c r="Q252"/>
  <c r="Y251"/>
  <c r="X251"/>
  <c r="W251"/>
  <c r="V251"/>
  <c r="U251"/>
  <c r="T251"/>
  <c r="S251"/>
  <c r="R251"/>
  <c r="Q251"/>
  <c r="Y250"/>
  <c r="X250"/>
  <c r="W250"/>
  <c r="V250"/>
  <c r="U250"/>
  <c r="T250"/>
  <c r="S250"/>
  <c r="R250"/>
  <c r="Q250"/>
  <c r="Y249"/>
  <c r="X249"/>
  <c r="W249"/>
  <c r="V249"/>
  <c r="U249"/>
  <c r="T249"/>
  <c r="S249"/>
  <c r="R249"/>
  <c r="Q249"/>
  <c r="Y248"/>
  <c r="X248"/>
  <c r="W248"/>
  <c r="V248"/>
  <c r="U248"/>
  <c r="T248"/>
  <c r="S248"/>
  <c r="R248"/>
  <c r="Q248"/>
  <c r="Y247"/>
  <c r="X247"/>
  <c r="W247"/>
  <c r="V247"/>
  <c r="U247"/>
  <c r="T247"/>
  <c r="S247"/>
  <c r="R247"/>
  <c r="Q247"/>
  <c r="Y246"/>
  <c r="X246"/>
  <c r="W246"/>
  <c r="V246"/>
  <c r="U246"/>
  <c r="T246"/>
  <c r="S246"/>
  <c r="R246"/>
  <c r="Q246"/>
  <c r="Y245"/>
  <c r="X245"/>
  <c r="W245"/>
  <c r="V245"/>
  <c r="U245"/>
  <c r="T245"/>
  <c r="S245"/>
  <c r="R245"/>
  <c r="Q245"/>
  <c r="Y244"/>
  <c r="X244"/>
  <c r="W244"/>
  <c r="V244"/>
  <c r="U244"/>
  <c r="T244"/>
  <c r="S244"/>
  <c r="R244"/>
  <c r="Q244"/>
  <c r="Y243"/>
  <c r="X243"/>
  <c r="W243"/>
  <c r="V243"/>
  <c r="U243"/>
  <c r="T243"/>
  <c r="S243"/>
  <c r="R243"/>
  <c r="Q243"/>
  <c r="Y242"/>
  <c r="X242"/>
  <c r="W242"/>
  <c r="V242"/>
  <c r="U242"/>
  <c r="T242"/>
  <c r="S242"/>
  <c r="R242"/>
  <c r="Q242"/>
  <c r="Y241"/>
  <c r="X241"/>
  <c r="W241"/>
  <c r="V241"/>
  <c r="U241"/>
  <c r="T241"/>
  <c r="S241"/>
  <c r="R241"/>
  <c r="Q241"/>
  <c r="Y240"/>
  <c r="X240"/>
  <c r="W240"/>
  <c r="V240"/>
  <c r="U240"/>
  <c r="T240"/>
  <c r="S240"/>
  <c r="R240"/>
  <c r="Q240"/>
  <c r="Y239"/>
  <c r="X239"/>
  <c r="W239"/>
  <c r="V239"/>
  <c r="U239"/>
  <c r="T239"/>
  <c r="S239"/>
  <c r="R239"/>
  <c r="Q239"/>
  <c r="Y238"/>
  <c r="X238"/>
  <c r="W238"/>
  <c r="V238"/>
  <c r="U238"/>
  <c r="T238"/>
  <c r="S238"/>
  <c r="R238"/>
  <c r="Q238"/>
  <c r="Y237"/>
  <c r="X237"/>
  <c r="W237"/>
  <c r="V237"/>
  <c r="U237"/>
  <c r="T237"/>
  <c r="S237"/>
  <c r="R237"/>
  <c r="Q237"/>
  <c r="Y236"/>
  <c r="X236"/>
  <c r="W236"/>
  <c r="V236"/>
  <c r="U236"/>
  <c r="T236"/>
  <c r="S236"/>
  <c r="R236"/>
  <c r="Q236"/>
  <c r="Y235"/>
  <c r="X235"/>
  <c r="W235"/>
  <c r="V235"/>
  <c r="U235"/>
  <c r="T235"/>
  <c r="S235"/>
  <c r="R235"/>
  <c r="Q235"/>
  <c r="Y234"/>
  <c r="X234"/>
  <c r="W234"/>
  <c r="V234"/>
  <c r="U234"/>
  <c r="T234"/>
  <c r="S234"/>
  <c r="R234"/>
  <c r="Q234"/>
  <c r="Y233"/>
  <c r="X233"/>
  <c r="W233"/>
  <c r="V233"/>
  <c r="U233"/>
  <c r="T233"/>
  <c r="S233"/>
  <c r="R233"/>
  <c r="Q233"/>
  <c r="Y232"/>
  <c r="X232"/>
  <c r="W232"/>
  <c r="V232"/>
  <c r="U232"/>
  <c r="T232"/>
  <c r="S232"/>
  <c r="R232"/>
  <c r="Q232"/>
  <c r="Y231"/>
  <c r="X231"/>
  <c r="W231"/>
  <c r="V231"/>
  <c r="U231"/>
  <c r="T231"/>
  <c r="S231"/>
  <c r="R231"/>
  <c r="Q231"/>
  <c r="Y230"/>
  <c r="X230"/>
  <c r="W230"/>
  <c r="V230"/>
  <c r="U230"/>
  <c r="T230"/>
  <c r="S230"/>
  <c r="R230"/>
  <c r="Q230"/>
  <c r="Y229"/>
  <c r="X229"/>
  <c r="W229"/>
  <c r="V229"/>
  <c r="U229"/>
  <c r="T229"/>
  <c r="S229"/>
  <c r="R229"/>
  <c r="Q229"/>
  <c r="Y228"/>
  <c r="X228"/>
  <c r="W228"/>
  <c r="V228"/>
  <c r="U228"/>
  <c r="T228"/>
  <c r="S228"/>
  <c r="R228"/>
  <c r="Q228"/>
  <c r="Y227"/>
  <c r="X227"/>
  <c r="W227"/>
  <c r="V227"/>
  <c r="U227"/>
  <c r="T227"/>
  <c r="S227"/>
  <c r="R227"/>
  <c r="Q227"/>
  <c r="Y226"/>
  <c r="X226"/>
  <c r="W226"/>
  <c r="V226"/>
  <c r="U226"/>
  <c r="T226"/>
  <c r="S226"/>
  <c r="R226"/>
  <c r="Q226"/>
  <c r="Y225"/>
  <c r="X225"/>
  <c r="W225"/>
  <c r="V225"/>
  <c r="U225"/>
  <c r="T225"/>
  <c r="S225"/>
  <c r="R225"/>
  <c r="Q225"/>
  <c r="Y224"/>
  <c r="X224"/>
  <c r="W224"/>
  <c r="V224"/>
  <c r="U224"/>
  <c r="T224"/>
  <c r="S224"/>
  <c r="R224"/>
  <c r="Q224"/>
  <c r="Y223"/>
  <c r="X223"/>
  <c r="W223"/>
  <c r="V223"/>
  <c r="U223"/>
  <c r="T223"/>
  <c r="S223"/>
  <c r="R223"/>
  <c r="Q223"/>
  <c r="Y222"/>
  <c r="X222"/>
  <c r="W222"/>
  <c r="V222"/>
  <c r="U222"/>
  <c r="T222"/>
  <c r="S222"/>
  <c r="R222"/>
  <c r="Q222"/>
  <c r="Y221"/>
  <c r="X221"/>
  <c r="W221"/>
  <c r="V221"/>
  <c r="U221"/>
  <c r="T221"/>
  <c r="S221"/>
  <c r="R221"/>
  <c r="Q221"/>
  <c r="Y220"/>
  <c r="X220"/>
  <c r="W220"/>
  <c r="V220"/>
  <c r="U220"/>
  <c r="T220"/>
  <c r="S220"/>
  <c r="R220"/>
  <c r="Q220"/>
  <c r="Y219"/>
  <c r="X219"/>
  <c r="W219"/>
  <c r="V219"/>
  <c r="U219"/>
  <c r="T219"/>
  <c r="S219"/>
  <c r="R219"/>
  <c r="Q219"/>
  <c r="Y218"/>
  <c r="X218"/>
  <c r="W218"/>
  <c r="V218"/>
  <c r="U218"/>
  <c r="T218"/>
  <c r="S218"/>
  <c r="R218"/>
  <c r="Q218"/>
  <c r="Y217"/>
  <c r="X217"/>
  <c r="W217"/>
  <c r="V217"/>
  <c r="U217"/>
  <c r="T217"/>
  <c r="S217"/>
  <c r="R217"/>
  <c r="Q217"/>
  <c r="Y216"/>
  <c r="X216"/>
  <c r="W216"/>
  <c r="V216"/>
  <c r="U216"/>
  <c r="T216"/>
  <c r="S216"/>
  <c r="R216"/>
  <c r="Q216"/>
  <c r="Y215"/>
  <c r="X215"/>
  <c r="W215"/>
  <c r="V215"/>
  <c r="U215"/>
  <c r="T215"/>
  <c r="S215"/>
  <c r="R215"/>
  <c r="Q215"/>
  <c r="Y214"/>
  <c r="X214"/>
  <c r="W214"/>
  <c r="V214"/>
  <c r="U214"/>
  <c r="T214"/>
  <c r="S214"/>
  <c r="R214"/>
  <c r="Q214"/>
  <c r="Y213"/>
  <c r="X213"/>
  <c r="W213"/>
  <c r="V213"/>
  <c r="U213"/>
  <c r="T213"/>
  <c r="S213"/>
  <c r="R213"/>
  <c r="Q213"/>
  <c r="Y212"/>
  <c r="X212"/>
  <c r="W212"/>
  <c r="V212"/>
  <c r="U212"/>
  <c r="T212"/>
  <c r="S212"/>
  <c r="R212"/>
  <c r="Q212"/>
  <c r="Y211"/>
  <c r="X211"/>
  <c r="W211"/>
  <c r="V211"/>
  <c r="U211"/>
  <c r="T211"/>
  <c r="S211"/>
  <c r="R211"/>
  <c r="Q211"/>
  <c r="Y210"/>
  <c r="X210"/>
  <c r="W210"/>
  <c r="V210"/>
  <c r="U210"/>
  <c r="T210"/>
  <c r="S210"/>
  <c r="R210"/>
  <c r="Q210"/>
  <c r="Y209"/>
  <c r="X209"/>
  <c r="W209"/>
  <c r="V209"/>
  <c r="U209"/>
  <c r="T209"/>
  <c r="S209"/>
  <c r="R209"/>
  <c r="Q209"/>
  <c r="Y208"/>
  <c r="X208"/>
  <c r="W208"/>
  <c r="V208"/>
  <c r="U208"/>
  <c r="T208"/>
  <c r="S208"/>
  <c r="R208"/>
  <c r="Q208"/>
  <c r="Y207"/>
  <c r="X207"/>
  <c r="W207"/>
  <c r="V207"/>
  <c r="U207"/>
  <c r="T207"/>
  <c r="S207"/>
  <c r="R207"/>
  <c r="Q207"/>
  <c r="Y206"/>
  <c r="X206"/>
  <c r="W206"/>
  <c r="V206"/>
  <c r="U206"/>
  <c r="T206"/>
  <c r="S206"/>
  <c r="R206"/>
  <c r="Q206"/>
  <c r="Y205"/>
  <c r="X205"/>
  <c r="W205"/>
  <c r="V205"/>
  <c r="U205"/>
  <c r="T205"/>
  <c r="S205"/>
  <c r="R205"/>
  <c r="Q205"/>
  <c r="Y204"/>
  <c r="X204"/>
  <c r="W204"/>
  <c r="V204"/>
  <c r="U204"/>
  <c r="T204"/>
  <c r="S204"/>
  <c r="R204"/>
  <c r="Q204"/>
  <c r="Y203"/>
  <c r="X203"/>
  <c r="W203"/>
  <c r="V203"/>
  <c r="U203"/>
  <c r="T203"/>
  <c r="S203"/>
  <c r="R203"/>
  <c r="Q203"/>
  <c r="Y202"/>
  <c r="X202"/>
  <c r="W202"/>
  <c r="V202"/>
  <c r="U202"/>
  <c r="T202"/>
  <c r="S202"/>
  <c r="R202"/>
  <c r="Q202"/>
  <c r="Y201"/>
  <c r="X201"/>
  <c r="W201"/>
  <c r="V201"/>
  <c r="U201"/>
  <c r="T201"/>
  <c r="S201"/>
  <c r="R201"/>
  <c r="Q201"/>
  <c r="Y200"/>
  <c r="X200"/>
  <c r="W200"/>
  <c r="V200"/>
  <c r="U200"/>
  <c r="T200"/>
  <c r="S200"/>
  <c r="R200"/>
  <c r="Q200"/>
  <c r="Y199"/>
  <c r="X199"/>
  <c r="W199"/>
  <c r="V199"/>
  <c r="U199"/>
  <c r="T199"/>
  <c r="S199"/>
  <c r="R199"/>
  <c r="Q199"/>
  <c r="Y198"/>
  <c r="X198"/>
  <c r="W198"/>
  <c r="V198"/>
  <c r="U198"/>
  <c r="T198"/>
  <c r="S198"/>
  <c r="R198"/>
  <c r="Q198"/>
  <c r="Y197"/>
  <c r="X197"/>
  <c r="W197"/>
  <c r="V197"/>
  <c r="U197"/>
  <c r="T197"/>
  <c r="S197"/>
  <c r="R197"/>
  <c r="Q197"/>
  <c r="Y196"/>
  <c r="X196"/>
  <c r="W196"/>
  <c r="V196"/>
  <c r="U196"/>
  <c r="T196"/>
  <c r="S196"/>
  <c r="R196"/>
  <c r="Q196"/>
  <c r="Y195"/>
  <c r="X195"/>
  <c r="W195"/>
  <c r="V195"/>
  <c r="U195"/>
  <c r="T195"/>
  <c r="S195"/>
  <c r="R195"/>
  <c r="Q195"/>
  <c r="Y194"/>
  <c r="X194"/>
  <c r="W194"/>
  <c r="V194"/>
  <c r="U194"/>
  <c r="T194"/>
  <c r="S194"/>
  <c r="R194"/>
  <c r="Q194"/>
  <c r="Y193"/>
  <c r="X193"/>
  <c r="W193"/>
  <c r="V193"/>
  <c r="U193"/>
  <c r="T193"/>
  <c r="S193"/>
  <c r="R193"/>
  <c r="Q193"/>
  <c r="Y192"/>
  <c r="X192"/>
  <c r="W192"/>
  <c r="V192"/>
  <c r="U192"/>
  <c r="T192"/>
  <c r="S192"/>
  <c r="R192"/>
  <c r="Q192"/>
  <c r="Y191"/>
  <c r="X191"/>
  <c r="W191"/>
  <c r="V191"/>
  <c r="U191"/>
  <c r="T191"/>
  <c r="S191"/>
  <c r="R191"/>
  <c r="Q191"/>
  <c r="Y190"/>
  <c r="X190"/>
  <c r="W190"/>
  <c r="V190"/>
  <c r="U190"/>
  <c r="T190"/>
  <c r="S190"/>
  <c r="R190"/>
  <c r="Q190"/>
  <c r="Y189"/>
  <c r="X189"/>
  <c r="W189"/>
  <c r="V189"/>
  <c r="U189"/>
  <c r="T189"/>
  <c r="S189"/>
  <c r="R189"/>
  <c r="Q189"/>
  <c r="Y188"/>
  <c r="X188"/>
  <c r="W188"/>
  <c r="V188"/>
  <c r="U188"/>
  <c r="T188"/>
  <c r="S188"/>
  <c r="R188"/>
  <c r="Q188"/>
  <c r="Y187"/>
  <c r="X187"/>
  <c r="W187"/>
  <c r="V187"/>
  <c r="U187"/>
  <c r="T187"/>
  <c r="S187"/>
  <c r="R187"/>
  <c r="Q187"/>
  <c r="Y186"/>
  <c r="X186"/>
  <c r="W186"/>
  <c r="V186"/>
  <c r="U186"/>
  <c r="T186"/>
  <c r="S186"/>
  <c r="R186"/>
  <c r="Q186"/>
  <c r="Y185"/>
  <c r="X185"/>
  <c r="W185"/>
  <c r="V185"/>
  <c r="U185"/>
  <c r="T185"/>
  <c r="S185"/>
  <c r="R185"/>
  <c r="Q185"/>
  <c r="Y184"/>
  <c r="X184"/>
  <c r="W184"/>
  <c r="V184"/>
  <c r="U184"/>
  <c r="T184"/>
  <c r="S184"/>
  <c r="R184"/>
  <c r="Q184"/>
  <c r="Y183"/>
  <c r="X183"/>
  <c r="W183"/>
  <c r="V183"/>
  <c r="U183"/>
  <c r="T183"/>
  <c r="S183"/>
  <c r="R183"/>
  <c r="Q183"/>
  <c r="Y182"/>
  <c r="X182"/>
  <c r="W182"/>
  <c r="V182"/>
  <c r="U182"/>
  <c r="T182"/>
  <c r="S182"/>
  <c r="R182"/>
  <c r="Q182"/>
  <c r="Y181"/>
  <c r="X181"/>
  <c r="W181"/>
  <c r="V181"/>
  <c r="U181"/>
  <c r="T181"/>
  <c r="S181"/>
  <c r="R181"/>
  <c r="Q181"/>
  <c r="Y180"/>
  <c r="X180"/>
  <c r="W180"/>
  <c r="V180"/>
  <c r="U180"/>
  <c r="T180"/>
  <c r="S180"/>
  <c r="R180"/>
  <c r="Q180"/>
  <c r="Y179"/>
  <c r="X179"/>
  <c r="W179"/>
  <c r="V179"/>
  <c r="U179"/>
  <c r="T179"/>
  <c r="S179"/>
  <c r="R179"/>
  <c r="Q179"/>
  <c r="Y178"/>
  <c r="X178"/>
  <c r="W178"/>
  <c r="V178"/>
  <c r="U178"/>
  <c r="T178"/>
  <c r="S178"/>
  <c r="R178"/>
  <c r="Q178"/>
  <c r="Y177"/>
  <c r="X177"/>
  <c r="W177"/>
  <c r="V177"/>
  <c r="U177"/>
  <c r="T177"/>
  <c r="S177"/>
  <c r="R177"/>
  <c r="Q177"/>
  <c r="Y176"/>
  <c r="X176"/>
  <c r="W176"/>
  <c r="V176"/>
  <c r="U176"/>
  <c r="T176"/>
  <c r="S176"/>
  <c r="R176"/>
  <c r="Q176"/>
  <c r="Y175"/>
  <c r="X175"/>
  <c r="W175"/>
  <c r="V175"/>
  <c r="U175"/>
  <c r="T175"/>
  <c r="S175"/>
  <c r="R175"/>
  <c r="Q175"/>
  <c r="Y174"/>
  <c r="X174"/>
  <c r="W174"/>
  <c r="V174"/>
  <c r="U174"/>
  <c r="T174"/>
  <c r="S174"/>
  <c r="R174"/>
  <c r="Q174"/>
  <c r="Y173"/>
  <c r="X173"/>
  <c r="W173"/>
  <c r="V173"/>
  <c r="U173"/>
  <c r="T173"/>
  <c r="S173"/>
  <c r="R173"/>
  <c r="Q173"/>
  <c r="Y172"/>
  <c r="X172"/>
  <c r="W172"/>
  <c r="V172"/>
  <c r="U172"/>
  <c r="T172"/>
  <c r="S172"/>
  <c r="R172"/>
  <c r="Q172"/>
  <c r="Y171"/>
  <c r="X171"/>
  <c r="W171"/>
  <c r="V171"/>
  <c r="U171"/>
  <c r="T171"/>
  <c r="S171"/>
  <c r="R171"/>
  <c r="Q171"/>
  <c r="Y170"/>
  <c r="X170"/>
  <c r="W170"/>
  <c r="V170"/>
  <c r="U170"/>
  <c r="T170"/>
  <c r="S170"/>
  <c r="R170"/>
  <c r="Q170"/>
  <c r="Y169"/>
  <c r="X169"/>
  <c r="W169"/>
  <c r="V169"/>
  <c r="U169"/>
  <c r="T169"/>
  <c r="S169"/>
  <c r="R169"/>
  <c r="Q169"/>
  <c r="Y168"/>
  <c r="X168"/>
  <c r="W168"/>
  <c r="V168"/>
  <c r="U168"/>
  <c r="T168"/>
  <c r="S168"/>
  <c r="R168"/>
  <c r="Q168"/>
  <c r="Y167"/>
  <c r="X167"/>
  <c r="W167"/>
  <c r="V167"/>
  <c r="U167"/>
  <c r="T167"/>
  <c r="S167"/>
  <c r="R167"/>
  <c r="Q167"/>
  <c r="Y166"/>
  <c r="X166"/>
  <c r="W166"/>
  <c r="V166"/>
  <c r="U166"/>
  <c r="T166"/>
  <c r="S166"/>
  <c r="R166"/>
  <c r="Q166"/>
  <c r="Y165"/>
  <c r="X165"/>
  <c r="W165"/>
  <c r="V165"/>
  <c r="U165"/>
  <c r="T165"/>
  <c r="S165"/>
  <c r="R165"/>
  <c r="Q165"/>
  <c r="Y164"/>
  <c r="X164"/>
  <c r="W164"/>
  <c r="V164"/>
  <c r="U164"/>
  <c r="T164"/>
  <c r="S164"/>
  <c r="R164"/>
  <c r="Q164"/>
  <c r="Y163"/>
  <c r="X163"/>
  <c r="W163"/>
  <c r="V163"/>
  <c r="U163"/>
  <c r="T163"/>
  <c r="S163"/>
  <c r="R163"/>
  <c r="Q163"/>
  <c r="Y162"/>
  <c r="X162"/>
  <c r="W162"/>
  <c r="V162"/>
  <c r="U162"/>
  <c r="T162"/>
  <c r="S162"/>
  <c r="R162"/>
  <c r="Q162"/>
  <c r="Y161"/>
  <c r="X161"/>
  <c r="W161"/>
  <c r="V161"/>
  <c r="U161"/>
  <c r="T161"/>
  <c r="S161"/>
  <c r="R161"/>
  <c r="Q161"/>
  <c r="Y160"/>
  <c r="X160"/>
  <c r="W160"/>
  <c r="V160"/>
  <c r="U160"/>
  <c r="T160"/>
  <c r="S160"/>
  <c r="R160"/>
  <c r="Q160"/>
  <c r="Y159"/>
  <c r="X159"/>
  <c r="W159"/>
  <c r="V159"/>
  <c r="U159"/>
  <c r="T159"/>
  <c r="S159"/>
  <c r="R159"/>
  <c r="Q159"/>
  <c r="Y158"/>
  <c r="X158"/>
  <c r="W158"/>
  <c r="V158"/>
  <c r="U158"/>
  <c r="T158"/>
  <c r="S158"/>
  <c r="R158"/>
  <c r="Q158"/>
  <c r="Y157"/>
  <c r="X157"/>
  <c r="W157"/>
  <c r="V157"/>
  <c r="U157"/>
  <c r="T157"/>
  <c r="S157"/>
  <c r="R157"/>
  <c r="Q157"/>
  <c r="Y156"/>
  <c r="X156"/>
  <c r="W156"/>
  <c r="V156"/>
  <c r="U156"/>
  <c r="T156"/>
  <c r="S156"/>
  <c r="R156"/>
  <c r="Q156"/>
  <c r="Y155"/>
  <c r="X155"/>
  <c r="W155"/>
  <c r="V155"/>
  <c r="U155"/>
  <c r="T155"/>
  <c r="S155"/>
  <c r="R155"/>
  <c r="Q155"/>
  <c r="Y154"/>
  <c r="X154"/>
  <c r="W154"/>
  <c r="V154"/>
  <c r="U154"/>
  <c r="T154"/>
  <c r="S154"/>
  <c r="R154"/>
  <c r="Q154"/>
  <c r="Y153"/>
  <c r="X153"/>
  <c r="W153"/>
  <c r="V153"/>
  <c r="U153"/>
  <c r="T153"/>
  <c r="S153"/>
  <c r="R153"/>
  <c r="Q153"/>
  <c r="Y152"/>
  <c r="X152"/>
  <c r="W152"/>
  <c r="V152"/>
  <c r="U152"/>
  <c r="T152"/>
  <c r="S152"/>
  <c r="R152"/>
  <c r="Q152"/>
  <c r="Y151"/>
  <c r="X151"/>
  <c r="W151"/>
  <c r="V151"/>
  <c r="U151"/>
  <c r="T151"/>
  <c r="S151"/>
  <c r="R151"/>
  <c r="Q151"/>
  <c r="Y150"/>
  <c r="X150"/>
  <c r="W150"/>
  <c r="V150"/>
  <c r="U150"/>
  <c r="T150"/>
  <c r="S150"/>
  <c r="R150"/>
  <c r="Q150"/>
  <c r="Y149"/>
  <c r="X149"/>
  <c r="W149"/>
  <c r="V149"/>
  <c r="U149"/>
  <c r="T149"/>
  <c r="S149"/>
  <c r="R149"/>
  <c r="Q149"/>
  <c r="Y148"/>
  <c r="X148"/>
  <c r="W148"/>
  <c r="V148"/>
  <c r="U148"/>
  <c r="T148"/>
  <c r="S148"/>
  <c r="R148"/>
  <c r="Q148"/>
  <c r="Y147"/>
  <c r="X147"/>
  <c r="W147"/>
  <c r="V147"/>
  <c r="U147"/>
  <c r="T147"/>
  <c r="S147"/>
  <c r="R147"/>
  <c r="Q147"/>
  <c r="Y146"/>
  <c r="X146"/>
  <c r="W146"/>
  <c r="V146"/>
  <c r="U146"/>
  <c r="T146"/>
  <c r="S146"/>
  <c r="R146"/>
  <c r="Q146"/>
  <c r="Y145"/>
  <c r="X145"/>
  <c r="W145"/>
  <c r="V145"/>
  <c r="U145"/>
  <c r="T145"/>
  <c r="S145"/>
  <c r="R145"/>
  <c r="Q145"/>
  <c r="Y144"/>
  <c r="X144"/>
  <c r="W144"/>
  <c r="V144"/>
  <c r="U144"/>
  <c r="T144"/>
  <c r="S144"/>
  <c r="R144"/>
  <c r="Q144"/>
  <c r="Y143"/>
  <c r="X143"/>
  <c r="W143"/>
  <c r="V143"/>
  <c r="U143"/>
  <c r="T143"/>
  <c r="S143"/>
  <c r="R143"/>
  <c r="Q143"/>
  <c r="Y142"/>
  <c r="X142"/>
  <c r="W142"/>
  <c r="V142"/>
  <c r="U142"/>
  <c r="T142"/>
  <c r="S142"/>
  <c r="R142"/>
  <c r="Q142"/>
  <c r="Y141"/>
  <c r="X141"/>
  <c r="W141"/>
  <c r="V141"/>
  <c r="U141"/>
  <c r="T141"/>
  <c r="S141"/>
  <c r="R141"/>
  <c r="Q141"/>
  <c r="Y140"/>
  <c r="X140"/>
  <c r="W140"/>
  <c r="V140"/>
  <c r="U140"/>
  <c r="T140"/>
  <c r="S140"/>
  <c r="R140"/>
  <c r="Q140"/>
  <c r="Y139"/>
  <c r="X139"/>
  <c r="W139"/>
  <c r="V139"/>
  <c r="U139"/>
  <c r="T139"/>
  <c r="S139"/>
  <c r="R139"/>
  <c r="Q139"/>
  <c r="Y138"/>
  <c r="X138"/>
  <c r="W138"/>
  <c r="V138"/>
  <c r="U138"/>
  <c r="T138"/>
  <c r="S138"/>
  <c r="R138"/>
  <c r="Q138"/>
  <c r="Y137"/>
  <c r="X137"/>
  <c r="W137"/>
  <c r="V137"/>
  <c r="U137"/>
  <c r="T137"/>
  <c r="S137"/>
  <c r="R137"/>
  <c r="Q137"/>
  <c r="Y136"/>
  <c r="X136"/>
  <c r="W136"/>
  <c r="V136"/>
  <c r="U136"/>
  <c r="T136"/>
  <c r="S136"/>
  <c r="R136"/>
  <c r="Q136"/>
  <c r="Y135"/>
  <c r="X135"/>
  <c r="W135"/>
  <c r="V135"/>
  <c r="U135"/>
  <c r="T135"/>
  <c r="S135"/>
  <c r="R135"/>
  <c r="Q135"/>
  <c r="Y134"/>
  <c r="X134"/>
  <c r="W134"/>
  <c r="V134"/>
  <c r="U134"/>
  <c r="T134"/>
  <c r="S134"/>
  <c r="R134"/>
  <c r="Q134"/>
  <c r="Y133"/>
  <c r="X133"/>
  <c r="W133"/>
  <c r="V133"/>
  <c r="U133"/>
  <c r="T133"/>
  <c r="S133"/>
  <c r="R133"/>
  <c r="Q133"/>
  <c r="Y132"/>
  <c r="X132"/>
  <c r="W132"/>
  <c r="V132"/>
  <c r="U132"/>
  <c r="T132"/>
  <c r="S132"/>
  <c r="R132"/>
  <c r="Q132"/>
  <c r="Y131"/>
  <c r="X131"/>
  <c r="W131"/>
  <c r="V131"/>
  <c r="U131"/>
  <c r="T131"/>
  <c r="S131"/>
  <c r="R131"/>
  <c r="Q131"/>
  <c r="Y130"/>
  <c r="X130"/>
  <c r="W130"/>
  <c r="V130"/>
  <c r="U130"/>
  <c r="T130"/>
  <c r="S130"/>
  <c r="R130"/>
  <c r="Q130"/>
  <c r="Y129"/>
  <c r="X129"/>
  <c r="W129"/>
  <c r="V129"/>
  <c r="U129"/>
  <c r="T129"/>
  <c r="S129"/>
  <c r="R129"/>
  <c r="Q129"/>
  <c r="Y128"/>
  <c r="X128"/>
  <c r="W128"/>
  <c r="V128"/>
  <c r="U128"/>
  <c r="T128"/>
  <c r="S128"/>
  <c r="R128"/>
  <c r="Q128"/>
  <c r="Y127"/>
  <c r="X127"/>
  <c r="W127"/>
  <c r="V127"/>
  <c r="U127"/>
  <c r="T127"/>
  <c r="S127"/>
  <c r="R127"/>
  <c r="Q127"/>
  <c r="Y126"/>
  <c r="X126"/>
  <c r="W126"/>
  <c r="V126"/>
  <c r="U126"/>
  <c r="T126"/>
  <c r="S126"/>
  <c r="R126"/>
  <c r="Q126"/>
  <c r="Y125"/>
  <c r="X125"/>
  <c r="W125"/>
  <c r="V125"/>
  <c r="U125"/>
  <c r="T125"/>
  <c r="S125"/>
  <c r="R125"/>
  <c r="Q125"/>
  <c r="Y124"/>
  <c r="X124"/>
  <c r="W124"/>
  <c r="V124"/>
  <c r="U124"/>
  <c r="T124"/>
  <c r="S124"/>
  <c r="R124"/>
  <c r="Q124"/>
  <c r="Y123"/>
  <c r="X123"/>
  <c r="W123"/>
  <c r="V123"/>
  <c r="U123"/>
  <c r="T123"/>
  <c r="S123"/>
  <c r="R123"/>
  <c r="Q123"/>
  <c r="Y122"/>
  <c r="X122"/>
  <c r="W122"/>
  <c r="V122"/>
  <c r="U122"/>
  <c r="T122"/>
  <c r="S122"/>
  <c r="R122"/>
  <c r="Q122"/>
  <c r="Y121"/>
  <c r="X121"/>
  <c r="W121"/>
  <c r="V121"/>
  <c r="U121"/>
  <c r="T121"/>
  <c r="S121"/>
  <c r="R121"/>
  <c r="Q121"/>
  <c r="Y120"/>
  <c r="X120"/>
  <c r="W120"/>
  <c r="V120"/>
  <c r="U120"/>
  <c r="T120"/>
  <c r="S120"/>
  <c r="R120"/>
  <c r="Q120"/>
  <c r="Y119"/>
  <c r="X119"/>
  <c r="W119"/>
  <c r="V119"/>
  <c r="U119"/>
  <c r="T119"/>
  <c r="S119"/>
  <c r="R119"/>
  <c r="Q119"/>
  <c r="Y118"/>
  <c r="X118"/>
  <c r="W118"/>
  <c r="V118"/>
  <c r="U118"/>
  <c r="T118"/>
  <c r="S118"/>
  <c r="R118"/>
  <c r="Q118"/>
  <c r="Y117"/>
  <c r="X117"/>
  <c r="W117"/>
  <c r="V117"/>
  <c r="U117"/>
  <c r="T117"/>
  <c r="S117"/>
  <c r="R117"/>
  <c r="Q117"/>
  <c r="Y116"/>
  <c r="X116"/>
  <c r="W116"/>
  <c r="V116"/>
  <c r="U116"/>
  <c r="T116"/>
  <c r="S116"/>
  <c r="R116"/>
  <c r="Q116"/>
  <c r="Y115"/>
  <c r="X115"/>
  <c r="W115"/>
  <c r="V115"/>
  <c r="U115"/>
  <c r="T115"/>
  <c r="S115"/>
  <c r="R115"/>
  <c r="Q115"/>
  <c r="Y114"/>
  <c r="X114"/>
  <c r="W114"/>
  <c r="V114"/>
  <c r="U114"/>
  <c r="T114"/>
  <c r="S114"/>
  <c r="R114"/>
  <c r="Q114"/>
  <c r="Y113"/>
  <c r="X113"/>
  <c r="W113"/>
  <c r="V113"/>
  <c r="U113"/>
  <c r="T113"/>
  <c r="S113"/>
  <c r="R113"/>
  <c r="Q113"/>
  <c r="Y112"/>
  <c r="X112"/>
  <c r="W112"/>
  <c r="V112"/>
  <c r="U112"/>
  <c r="T112"/>
  <c r="S112"/>
  <c r="R112"/>
  <c r="Q112"/>
  <c r="Y111"/>
  <c r="X111"/>
  <c r="W111"/>
  <c r="V111"/>
  <c r="U111"/>
  <c r="T111"/>
  <c r="S111"/>
  <c r="R111"/>
  <c r="Q111"/>
  <c r="Y110"/>
  <c r="X110"/>
  <c r="W110"/>
  <c r="V110"/>
  <c r="U110"/>
  <c r="T110"/>
  <c r="S110"/>
  <c r="R110"/>
  <c r="Q110"/>
  <c r="Y109"/>
  <c r="X109"/>
  <c r="W109"/>
  <c r="V109"/>
  <c r="U109"/>
  <c r="T109"/>
  <c r="S109"/>
  <c r="R109"/>
  <c r="Q109"/>
  <c r="Y108"/>
  <c r="X108"/>
  <c r="W108"/>
  <c r="V108"/>
  <c r="U108"/>
  <c r="T108"/>
  <c r="S108"/>
  <c r="R108"/>
  <c r="Q108"/>
  <c r="Y107"/>
  <c r="X107"/>
  <c r="W107"/>
  <c r="V107"/>
  <c r="U107"/>
  <c r="T107"/>
  <c r="S107"/>
  <c r="R107"/>
  <c r="Q107"/>
  <c r="Y106"/>
  <c r="X106"/>
  <c r="W106"/>
  <c r="V106"/>
  <c r="U106"/>
  <c r="T106"/>
  <c r="S106"/>
  <c r="R106"/>
  <c r="Q106"/>
  <c r="Y105"/>
  <c r="X105"/>
  <c r="W105"/>
  <c r="V105"/>
  <c r="U105"/>
  <c r="T105"/>
  <c r="S105"/>
  <c r="R105"/>
  <c r="Q105"/>
  <c r="Y104"/>
  <c r="X104"/>
  <c r="W104"/>
  <c r="V104"/>
  <c r="U104"/>
  <c r="T104"/>
  <c r="S104"/>
  <c r="R104"/>
  <c r="Q104"/>
  <c r="Y103"/>
  <c r="X103"/>
  <c r="W103"/>
  <c r="V103"/>
  <c r="U103"/>
  <c r="T103"/>
  <c r="S103"/>
  <c r="R103"/>
  <c r="Q103"/>
  <c r="Y102"/>
  <c r="X102"/>
  <c r="W102"/>
  <c r="V102"/>
  <c r="U102"/>
  <c r="T102"/>
  <c r="S102"/>
  <c r="R102"/>
  <c r="Q102"/>
  <c r="Y101"/>
  <c r="X101"/>
  <c r="W101"/>
  <c r="V101"/>
  <c r="U101"/>
  <c r="T101"/>
  <c r="S101"/>
  <c r="R101"/>
  <c r="Q101"/>
  <c r="Y100"/>
  <c r="X100"/>
  <c r="W100"/>
  <c r="V100"/>
  <c r="U100"/>
  <c r="T100"/>
  <c r="S100"/>
  <c r="R100"/>
  <c r="Q100"/>
  <c r="Y99"/>
  <c r="X99"/>
  <c r="W99"/>
  <c r="V99"/>
  <c r="U99"/>
  <c r="T99"/>
  <c r="S99"/>
  <c r="R99"/>
  <c r="Q99"/>
  <c r="Y98"/>
  <c r="X98"/>
  <c r="W98"/>
  <c r="V98"/>
  <c r="U98"/>
  <c r="T98"/>
  <c r="S98"/>
  <c r="R98"/>
  <c r="Q98"/>
  <c r="Y97"/>
  <c r="X97"/>
  <c r="W97"/>
  <c r="V97"/>
  <c r="U97"/>
  <c r="T97"/>
  <c r="S97"/>
  <c r="R97"/>
  <c r="Q97"/>
  <c r="Y96"/>
  <c r="X96"/>
  <c r="W96"/>
  <c r="V96"/>
  <c r="U96"/>
  <c r="T96"/>
  <c r="S96"/>
  <c r="R96"/>
  <c r="Q96"/>
  <c r="Y95"/>
  <c r="X95"/>
  <c r="W95"/>
  <c r="V95"/>
  <c r="U95"/>
  <c r="T95"/>
  <c r="S95"/>
  <c r="R95"/>
  <c r="Q95"/>
  <c r="Y94"/>
  <c r="X94"/>
  <c r="W94"/>
  <c r="V94"/>
  <c r="U94"/>
  <c r="T94"/>
  <c r="S94"/>
  <c r="R94"/>
  <c r="Q94"/>
  <c r="Y93"/>
  <c r="X93"/>
  <c r="W93"/>
  <c r="V93"/>
  <c r="U93"/>
  <c r="T93"/>
  <c r="S93"/>
  <c r="R93"/>
  <c r="Q93"/>
  <c r="Y92"/>
  <c r="X92"/>
  <c r="W92"/>
  <c r="V92"/>
  <c r="U92"/>
  <c r="T92"/>
  <c r="S92"/>
  <c r="R92"/>
  <c r="Q92"/>
  <c r="Y91"/>
  <c r="X91"/>
  <c r="W91"/>
  <c r="V91"/>
  <c r="U91"/>
  <c r="T91"/>
  <c r="S91"/>
  <c r="R91"/>
  <c r="Q91"/>
  <c r="Y90"/>
  <c r="X90"/>
  <c r="W90"/>
  <c r="V90"/>
  <c r="U90"/>
  <c r="T90"/>
  <c r="S90"/>
  <c r="R90"/>
  <c r="Q90"/>
  <c r="Y89"/>
  <c r="X89"/>
  <c r="W89"/>
  <c r="V89"/>
  <c r="U89"/>
  <c r="T89"/>
  <c r="S89"/>
  <c r="R89"/>
  <c r="Q89"/>
  <c r="Y88"/>
  <c r="X88"/>
  <c r="W88"/>
  <c r="V88"/>
  <c r="U88"/>
  <c r="T88"/>
  <c r="S88"/>
  <c r="R88"/>
  <c r="Q88"/>
  <c r="Y87"/>
  <c r="X87"/>
  <c r="W87"/>
  <c r="V87"/>
  <c r="U87"/>
  <c r="T87"/>
  <c r="S87"/>
  <c r="R87"/>
  <c r="Q87"/>
  <c r="Y86"/>
  <c r="X86"/>
  <c r="W86"/>
  <c r="V86"/>
  <c r="U86"/>
  <c r="T86"/>
  <c r="S86"/>
  <c r="R86"/>
  <c r="Q86"/>
  <c r="Y85"/>
  <c r="X85"/>
  <c r="W85"/>
  <c r="V85"/>
  <c r="U85"/>
  <c r="T85"/>
  <c r="S85"/>
  <c r="R85"/>
  <c r="Q85"/>
  <c r="Y84"/>
  <c r="X84"/>
  <c r="W84"/>
  <c r="V84"/>
  <c r="U84"/>
  <c r="T84"/>
  <c r="S84"/>
  <c r="R84"/>
  <c r="Q84"/>
  <c r="Y83"/>
  <c r="X83"/>
  <c r="W83"/>
  <c r="V83"/>
  <c r="U83"/>
  <c r="T83"/>
  <c r="S83"/>
  <c r="R83"/>
  <c r="Q83"/>
  <c r="Y82"/>
  <c r="X82"/>
  <c r="W82"/>
  <c r="V82"/>
  <c r="U82"/>
  <c r="T82"/>
  <c r="S82"/>
  <c r="R82"/>
  <c r="Q82"/>
  <c r="Y81"/>
  <c r="X81"/>
  <c r="W81"/>
  <c r="V81"/>
  <c r="U81"/>
  <c r="T81"/>
  <c r="S81"/>
  <c r="R81"/>
  <c r="Q81"/>
  <c r="Y80"/>
  <c r="X80"/>
  <c r="W80"/>
  <c r="V80"/>
  <c r="U80"/>
  <c r="T80"/>
  <c r="S80"/>
  <c r="R80"/>
  <c r="Q80"/>
  <c r="Y79"/>
  <c r="X79"/>
  <c r="W79"/>
  <c r="V79"/>
  <c r="U79"/>
  <c r="T79"/>
  <c r="S79"/>
  <c r="R79"/>
  <c r="Q79"/>
  <c r="Y78"/>
  <c r="X78"/>
  <c r="W78"/>
  <c r="V78"/>
  <c r="U78"/>
  <c r="T78"/>
  <c r="S78"/>
  <c r="R78"/>
  <c r="Q78"/>
  <c r="Y77"/>
  <c r="X77"/>
  <c r="W77"/>
  <c r="V77"/>
  <c r="U77"/>
  <c r="T77"/>
  <c r="S77"/>
  <c r="R77"/>
  <c r="Q77"/>
  <c r="Y76"/>
  <c r="X76"/>
  <c r="W76"/>
  <c r="V76"/>
  <c r="U76"/>
  <c r="T76"/>
  <c r="S76"/>
  <c r="R76"/>
  <c r="Q76"/>
  <c r="Y75"/>
  <c r="X75"/>
  <c r="W75"/>
  <c r="V75"/>
  <c r="U75"/>
  <c r="T75"/>
  <c r="S75"/>
  <c r="R75"/>
  <c r="Q75"/>
  <c r="Y74"/>
  <c r="X74"/>
  <c r="W74"/>
  <c r="V74"/>
  <c r="U74"/>
  <c r="T74"/>
  <c r="S74"/>
  <c r="R74"/>
  <c r="Q74"/>
  <c r="Y73"/>
  <c r="X73"/>
  <c r="W73"/>
  <c r="V73"/>
  <c r="U73"/>
  <c r="T73"/>
  <c r="S73"/>
  <c r="R73"/>
  <c r="Q73"/>
  <c r="Y72"/>
  <c r="X72"/>
  <c r="W72"/>
  <c r="V72"/>
  <c r="U72"/>
  <c r="T72"/>
  <c r="S72"/>
  <c r="R72"/>
  <c r="Q72"/>
  <c r="Y71"/>
  <c r="X71"/>
  <c r="W71"/>
  <c r="V71"/>
  <c r="U71"/>
  <c r="T71"/>
  <c r="S71"/>
  <c r="R71"/>
  <c r="Q71"/>
  <c r="Y70"/>
  <c r="X70"/>
  <c r="W70"/>
  <c r="V70"/>
  <c r="U70"/>
  <c r="T70"/>
  <c r="S70"/>
  <c r="R70"/>
  <c r="Q70"/>
  <c r="Y69"/>
  <c r="X69"/>
  <c r="W69"/>
  <c r="V69"/>
  <c r="U69"/>
  <c r="T69"/>
  <c r="S69"/>
  <c r="R69"/>
  <c r="Q69"/>
  <c r="Y68"/>
  <c r="X68"/>
  <c r="W68"/>
  <c r="V68"/>
  <c r="U68"/>
  <c r="T68"/>
  <c r="S68"/>
  <c r="R68"/>
  <c r="Q68"/>
  <c r="Y67"/>
  <c r="X67"/>
  <c r="W67"/>
  <c r="V67"/>
  <c r="U67"/>
  <c r="T67"/>
  <c r="S67"/>
  <c r="R67"/>
  <c r="Q67"/>
  <c r="Y66"/>
  <c r="X66"/>
  <c r="W66"/>
  <c r="V66"/>
  <c r="U66"/>
  <c r="T66"/>
  <c r="S66"/>
  <c r="R66"/>
  <c r="Q66"/>
  <c r="Y65"/>
  <c r="X65"/>
  <c r="W65"/>
  <c r="V65"/>
  <c r="U65"/>
  <c r="T65"/>
  <c r="S65"/>
  <c r="R65"/>
  <c r="Q65"/>
  <c r="Y64"/>
  <c r="X64"/>
  <c r="W64"/>
  <c r="V64"/>
  <c r="U64"/>
  <c r="T64"/>
  <c r="S64"/>
  <c r="R64"/>
  <c r="Q64"/>
  <c r="Y63"/>
  <c r="X63"/>
  <c r="W63"/>
  <c r="V63"/>
  <c r="U63"/>
  <c r="T63"/>
  <c r="S63"/>
  <c r="R63"/>
  <c r="Q63"/>
  <c r="Y62"/>
  <c r="X62"/>
  <c r="W62"/>
  <c r="V62"/>
  <c r="U62"/>
  <c r="T62"/>
  <c r="S62"/>
  <c r="R62"/>
  <c r="Q62"/>
  <c r="Y61"/>
  <c r="X61"/>
  <c r="W61"/>
  <c r="V61"/>
  <c r="U61"/>
  <c r="T61"/>
  <c r="S61"/>
  <c r="R61"/>
  <c r="Q61"/>
  <c r="Y60"/>
  <c r="X60"/>
  <c r="W60"/>
  <c r="V60"/>
  <c r="U60"/>
  <c r="T60"/>
  <c r="S60"/>
  <c r="R60"/>
  <c r="Q60"/>
  <c r="Y59"/>
  <c r="X59"/>
  <c r="W59"/>
  <c r="V59"/>
  <c r="U59"/>
  <c r="T59"/>
  <c r="S59"/>
  <c r="R59"/>
  <c r="Q59"/>
  <c r="Y58"/>
  <c r="X58"/>
  <c r="W58"/>
  <c r="V58"/>
  <c r="U58"/>
  <c r="T58"/>
  <c r="S58"/>
  <c r="R58"/>
  <c r="Q58"/>
  <c r="Y57"/>
  <c r="X57"/>
  <c r="W57"/>
  <c r="V57"/>
  <c r="U57"/>
  <c r="T57"/>
  <c r="S57"/>
  <c r="R57"/>
  <c r="Q57"/>
  <c r="Y56"/>
  <c r="X56"/>
  <c r="W56"/>
  <c r="V56"/>
  <c r="U56"/>
  <c r="T56"/>
  <c r="S56"/>
  <c r="R56"/>
  <c r="Q56"/>
  <c r="Y55"/>
  <c r="X55"/>
  <c r="W55"/>
  <c r="V55"/>
  <c r="U55"/>
  <c r="T55"/>
  <c r="S55"/>
  <c r="R55"/>
  <c r="Q55"/>
  <c r="Y54"/>
  <c r="X54"/>
  <c r="W54"/>
  <c r="V54"/>
  <c r="U54"/>
  <c r="T54"/>
  <c r="S54"/>
  <c r="R54"/>
  <c r="Q54"/>
  <c r="Y53"/>
  <c r="X53"/>
  <c r="W53"/>
  <c r="V53"/>
  <c r="U53"/>
  <c r="T53"/>
  <c r="S53"/>
  <c r="R53"/>
  <c r="Q53"/>
  <c r="Y52"/>
  <c r="X52"/>
  <c r="W52"/>
  <c r="V52"/>
  <c r="U52"/>
  <c r="T52"/>
  <c r="S52"/>
  <c r="R52"/>
  <c r="Q52"/>
  <c r="Y51"/>
  <c r="X51"/>
  <c r="W51"/>
  <c r="V51"/>
  <c r="U51"/>
  <c r="T51"/>
  <c r="S51"/>
  <c r="R51"/>
  <c r="Q51"/>
  <c r="Y50"/>
  <c r="X50"/>
  <c r="W50"/>
  <c r="V50"/>
  <c r="U50"/>
  <c r="T50"/>
  <c r="S50"/>
  <c r="R50"/>
  <c r="Q50"/>
  <c r="Y49"/>
  <c r="X49"/>
  <c r="W49"/>
  <c r="V49"/>
  <c r="U49"/>
  <c r="T49"/>
  <c r="S49"/>
  <c r="R49"/>
  <c r="Q49"/>
  <c r="Y48"/>
  <c r="X48"/>
  <c r="W48"/>
  <c r="V48"/>
  <c r="U48"/>
  <c r="T48"/>
  <c r="S48"/>
  <c r="R48"/>
  <c r="Q48"/>
  <c r="Y47"/>
  <c r="X47"/>
  <c r="W47"/>
  <c r="V47"/>
  <c r="U47"/>
  <c r="T47"/>
  <c r="S47"/>
  <c r="R47"/>
  <c r="Q47"/>
  <c r="Y46"/>
  <c r="X46"/>
  <c r="W46"/>
  <c r="V46"/>
  <c r="U46"/>
  <c r="T46"/>
  <c r="S46"/>
  <c r="R46"/>
  <c r="Q46"/>
  <c r="Y45"/>
  <c r="X45"/>
  <c r="W45"/>
  <c r="V45"/>
  <c r="U45"/>
  <c r="T45"/>
  <c r="S45"/>
  <c r="R45"/>
  <c r="Q45"/>
  <c r="Y44"/>
  <c r="X44"/>
  <c r="W44"/>
  <c r="V44"/>
  <c r="U44"/>
  <c r="T44"/>
  <c r="S44"/>
  <c r="R44"/>
  <c r="Q44"/>
  <c r="Y43"/>
  <c r="X43"/>
  <c r="W43"/>
  <c r="V43"/>
  <c r="U43"/>
  <c r="T43"/>
  <c r="S43"/>
  <c r="R43"/>
  <c r="Q43"/>
  <c r="Y42"/>
  <c r="X42"/>
  <c r="W42"/>
  <c r="V42"/>
  <c r="U42"/>
  <c r="T42"/>
  <c r="S42"/>
  <c r="R42"/>
  <c r="Q42"/>
  <c r="Y41"/>
  <c r="X41"/>
  <c r="W41"/>
  <c r="V41"/>
  <c r="U41"/>
  <c r="T41"/>
  <c r="S41"/>
  <c r="R41"/>
  <c r="Q41"/>
  <c r="Y40"/>
  <c r="X40"/>
  <c r="W40"/>
  <c r="V40"/>
  <c r="U40"/>
  <c r="T40"/>
  <c r="S40"/>
  <c r="R40"/>
  <c r="Q40"/>
  <c r="Y39"/>
  <c r="X39"/>
  <c r="W39"/>
  <c r="V39"/>
  <c r="U39"/>
  <c r="T39"/>
  <c r="S39"/>
  <c r="R39"/>
  <c r="Q39"/>
  <c r="Y38"/>
  <c r="X38"/>
  <c r="W38"/>
  <c r="V38"/>
  <c r="U38"/>
  <c r="T38"/>
  <c r="S38"/>
  <c r="R38"/>
  <c r="Q38"/>
  <c r="Y37"/>
  <c r="X37"/>
  <c r="W37"/>
  <c r="V37"/>
  <c r="U37"/>
  <c r="T37"/>
  <c r="S37"/>
  <c r="R37"/>
  <c r="Q37"/>
  <c r="Y36"/>
  <c r="X36"/>
  <c r="W36"/>
  <c r="V36"/>
  <c r="U36"/>
  <c r="T36"/>
  <c r="S36"/>
  <c r="R36"/>
  <c r="Q36"/>
  <c r="Y35"/>
  <c r="X35"/>
  <c r="W35"/>
  <c r="V35"/>
  <c r="U35"/>
  <c r="T35"/>
  <c r="S35"/>
  <c r="R35"/>
  <c r="Q35"/>
  <c r="Y34"/>
  <c r="X34"/>
  <c r="W34"/>
  <c r="V34"/>
  <c r="U34"/>
  <c r="T34"/>
  <c r="S34"/>
  <c r="R34"/>
  <c r="Q34"/>
  <c r="Y33"/>
  <c r="X33"/>
  <c r="W33"/>
  <c r="V33"/>
  <c r="U33"/>
  <c r="T33"/>
  <c r="S33"/>
  <c r="R33"/>
  <c r="Q33"/>
  <c r="Y32"/>
  <c r="X32"/>
  <c r="W32"/>
  <c r="V32"/>
  <c r="U32"/>
  <c r="T32"/>
  <c r="S32"/>
  <c r="R32"/>
  <c r="Q32"/>
  <c r="Y31"/>
  <c r="X31"/>
  <c r="W31"/>
  <c r="V31"/>
  <c r="U31"/>
  <c r="T31"/>
  <c r="S31"/>
  <c r="R31"/>
  <c r="Q31"/>
  <c r="Y30"/>
  <c r="X30"/>
  <c r="W30"/>
  <c r="V30"/>
  <c r="U30"/>
  <c r="T30"/>
  <c r="S30"/>
  <c r="R30"/>
  <c r="Q30"/>
  <c r="Y29"/>
  <c r="X29"/>
  <c r="W29"/>
  <c r="V29"/>
  <c r="U29"/>
  <c r="T29"/>
  <c r="S29"/>
  <c r="R29"/>
  <c r="Q29"/>
  <c r="Y28"/>
  <c r="X28"/>
  <c r="W28"/>
  <c r="V28"/>
  <c r="U28"/>
  <c r="T28"/>
  <c r="S28"/>
  <c r="R28"/>
  <c r="Q28"/>
  <c r="Y27"/>
  <c r="X27"/>
  <c r="W27"/>
  <c r="V27"/>
  <c r="U27"/>
  <c r="T27"/>
  <c r="S27"/>
  <c r="R27"/>
  <c r="Q27"/>
  <c r="Y26"/>
  <c r="X26"/>
  <c r="W26"/>
  <c r="V26"/>
  <c r="U26"/>
  <c r="T26"/>
  <c r="S26"/>
  <c r="R26"/>
  <c r="Q26"/>
  <c r="Y25"/>
  <c r="X25"/>
  <c r="W25"/>
  <c r="V25"/>
  <c r="U25"/>
  <c r="T25"/>
  <c r="S25"/>
  <c r="R25"/>
  <c r="Q25"/>
  <c r="Y24"/>
  <c r="X24"/>
  <c r="W24"/>
  <c r="V24"/>
  <c r="U24"/>
  <c r="T24"/>
  <c r="S24"/>
  <c r="R24"/>
  <c r="Q24"/>
  <c r="Y23"/>
  <c r="X23"/>
  <c r="W23"/>
  <c r="V23"/>
  <c r="U23"/>
  <c r="T23"/>
  <c r="S23"/>
  <c r="R23"/>
  <c r="Q23"/>
  <c r="Y22"/>
  <c r="X22"/>
  <c r="W22"/>
  <c r="V22"/>
  <c r="U22"/>
  <c r="T22"/>
  <c r="S22"/>
  <c r="R22"/>
  <c r="Q22"/>
  <c r="Y21"/>
  <c r="X21"/>
  <c r="W21"/>
  <c r="V21"/>
  <c r="U21"/>
  <c r="T21"/>
  <c r="S21"/>
  <c r="R21"/>
  <c r="Q21"/>
  <c r="Y20"/>
  <c r="X20"/>
  <c r="W20"/>
  <c r="V20"/>
  <c r="U20"/>
  <c r="T20"/>
  <c r="S20"/>
  <c r="R20"/>
  <c r="Q20"/>
  <c r="Y19"/>
  <c r="X19"/>
  <c r="W19"/>
  <c r="V19"/>
  <c r="U19"/>
  <c r="T19"/>
  <c r="S19"/>
  <c r="R19"/>
  <c r="Q19"/>
  <c r="Y18"/>
  <c r="X18"/>
  <c r="W18"/>
  <c r="V18"/>
  <c r="U18"/>
  <c r="T18"/>
  <c r="S18"/>
  <c r="R18"/>
  <c r="Q18"/>
  <c r="Y17"/>
  <c r="X17"/>
  <c r="W17"/>
  <c r="V17"/>
  <c r="U17"/>
  <c r="T17"/>
  <c r="S17"/>
  <c r="R17"/>
  <c r="Q17"/>
  <c r="Y16"/>
  <c r="X16"/>
  <c r="W16"/>
  <c r="V16"/>
  <c r="U16"/>
  <c r="T16"/>
  <c r="S16"/>
  <c r="R16"/>
  <c r="Q16"/>
  <c r="Y15"/>
  <c r="X15"/>
  <c r="W15"/>
  <c r="V15"/>
  <c r="U15"/>
  <c r="T15"/>
  <c r="S15"/>
  <c r="R15"/>
  <c r="Q15"/>
  <c r="Y14"/>
  <c r="X14"/>
  <c r="W14"/>
  <c r="V14"/>
  <c r="U14"/>
  <c r="T14"/>
  <c r="S14"/>
  <c r="R14"/>
  <c r="Q14"/>
  <c r="Y13"/>
  <c r="X13"/>
  <c r="W13"/>
  <c r="V13"/>
  <c r="U13"/>
  <c r="T13"/>
  <c r="S13"/>
  <c r="R13"/>
  <c r="Q13"/>
  <c r="Y12"/>
  <c r="X12"/>
  <c r="W12"/>
  <c r="V12"/>
  <c r="U12"/>
  <c r="T12"/>
  <c r="S12"/>
  <c r="R12"/>
  <c r="Q12"/>
  <c r="Y11"/>
  <c r="X11"/>
  <c r="W11"/>
  <c r="V11"/>
  <c r="U11"/>
  <c r="T11"/>
  <c r="S11"/>
  <c r="R11"/>
  <c r="Q11"/>
  <c r="Y10"/>
  <c r="X10"/>
  <c r="W10"/>
  <c r="V10"/>
  <c r="U10"/>
  <c r="T10"/>
  <c r="S10"/>
  <c r="R10"/>
  <c r="Q10"/>
  <c r="Y9"/>
  <c r="X9"/>
  <c r="W9"/>
  <c r="V9"/>
  <c r="U9"/>
  <c r="T9"/>
  <c r="S9"/>
  <c r="R9"/>
  <c r="Q9"/>
  <c r="Y8"/>
  <c r="X8"/>
  <c r="W8"/>
  <c r="V8"/>
  <c r="U8"/>
  <c r="T8"/>
  <c r="S8"/>
  <c r="R8"/>
  <c r="Q8"/>
  <c r="Y7"/>
  <c r="X7"/>
  <c r="W7"/>
  <c r="V7"/>
  <c r="U7"/>
  <c r="T7"/>
  <c r="S7"/>
  <c r="R7"/>
  <c r="Q7"/>
  <c r="Y6"/>
  <c r="X6"/>
  <c r="W6"/>
  <c r="V6"/>
  <c r="U6"/>
  <c r="T6"/>
  <c r="S6"/>
  <c r="R6"/>
  <c r="Q6"/>
  <c r="Y5"/>
  <c r="X5"/>
  <c r="W5"/>
  <c r="V5"/>
  <c r="U5"/>
  <c r="T5"/>
  <c r="S5"/>
  <c r="R5"/>
  <c r="Q5"/>
  <c r="Y4"/>
  <c r="X4"/>
  <c r="W4"/>
  <c r="V4"/>
  <c r="U4"/>
  <c r="T4"/>
  <c r="S4"/>
  <c r="R4"/>
  <c r="Q4"/>
  <c r="Y3"/>
  <c r="X3"/>
  <c r="W3"/>
  <c r="V3"/>
  <c r="U3"/>
  <c r="T3"/>
  <c r="S3"/>
  <c r="R3"/>
  <c r="Q3"/>
  <c r="Y2"/>
  <c r="X2"/>
  <c r="W2"/>
  <c r="V2"/>
  <c r="U2"/>
  <c r="T2"/>
  <c r="S2"/>
  <c r="R2"/>
  <c r="Q2"/>
  <c r="M362"/>
  <c r="L362"/>
  <c r="K362"/>
  <c r="J362"/>
  <c r="I362"/>
  <c r="H362"/>
  <c r="G362"/>
  <c r="F362"/>
  <c r="E362"/>
  <c r="M361"/>
  <c r="L361"/>
  <c r="K361"/>
  <c r="J361"/>
  <c r="I361"/>
  <c r="H361"/>
  <c r="G361"/>
  <c r="F361"/>
  <c r="E361"/>
  <c r="M360"/>
  <c r="L360"/>
  <c r="K360"/>
  <c r="J360"/>
  <c r="I360"/>
  <c r="H360"/>
  <c r="G360"/>
  <c r="F360"/>
  <c r="E360"/>
  <c r="M359"/>
  <c r="L359"/>
  <c r="K359"/>
  <c r="J359"/>
  <c r="I359"/>
  <c r="H359"/>
  <c r="G359"/>
  <c r="F359"/>
  <c r="E359"/>
  <c r="M358"/>
  <c r="L358"/>
  <c r="K358"/>
  <c r="J358"/>
  <c r="I358"/>
  <c r="H358"/>
  <c r="G358"/>
  <c r="F358"/>
  <c r="E358"/>
  <c r="M357"/>
  <c r="L357"/>
  <c r="K357"/>
  <c r="J357"/>
  <c r="I357"/>
  <c r="H357"/>
  <c r="G357"/>
  <c r="F357"/>
  <c r="E357"/>
  <c r="M356"/>
  <c r="L356"/>
  <c r="K356"/>
  <c r="J356"/>
  <c r="I356"/>
  <c r="H356"/>
  <c r="G356"/>
  <c r="F356"/>
  <c r="E356"/>
  <c r="M355"/>
  <c r="L355"/>
  <c r="K355"/>
  <c r="J355"/>
  <c r="I355"/>
  <c r="H355"/>
  <c r="G355"/>
  <c r="F355"/>
  <c r="E355"/>
  <c r="M354"/>
  <c r="L354"/>
  <c r="K354"/>
  <c r="J354"/>
  <c r="I354"/>
  <c r="H354"/>
  <c r="G354"/>
  <c r="F354"/>
  <c r="E354"/>
  <c r="M353"/>
  <c r="L353"/>
  <c r="K353"/>
  <c r="J353"/>
  <c r="I353"/>
  <c r="H353"/>
  <c r="G353"/>
  <c r="F353"/>
  <c r="E353"/>
  <c r="M352"/>
  <c r="L352"/>
  <c r="K352"/>
  <c r="J352"/>
  <c r="I352"/>
  <c r="H352"/>
  <c r="G352"/>
  <c r="F352"/>
  <c r="E352"/>
  <c r="M351"/>
  <c r="L351"/>
  <c r="K351"/>
  <c r="J351"/>
  <c r="I351"/>
  <c r="H351"/>
  <c r="G351"/>
  <c r="F351"/>
  <c r="E351"/>
  <c r="M350"/>
  <c r="L350"/>
  <c r="K350"/>
  <c r="J350"/>
  <c r="I350"/>
  <c r="H350"/>
  <c r="G350"/>
  <c r="F350"/>
  <c r="E350"/>
  <c r="M349"/>
  <c r="L349"/>
  <c r="K349"/>
  <c r="J349"/>
  <c r="I349"/>
  <c r="H349"/>
  <c r="G349"/>
  <c r="F349"/>
  <c r="E349"/>
  <c r="M348"/>
  <c r="L348"/>
  <c r="K348"/>
  <c r="J348"/>
  <c r="I348"/>
  <c r="H348"/>
  <c r="G348"/>
  <c r="F348"/>
  <c r="E348"/>
  <c r="M347"/>
  <c r="L347"/>
  <c r="K347"/>
  <c r="J347"/>
  <c r="I347"/>
  <c r="H347"/>
  <c r="G347"/>
  <c r="F347"/>
  <c r="E347"/>
  <c r="M346"/>
  <c r="L346"/>
  <c r="K346"/>
  <c r="J346"/>
  <c r="I346"/>
  <c r="H346"/>
  <c r="G346"/>
  <c r="F346"/>
  <c r="E346"/>
  <c r="M345"/>
  <c r="L345"/>
  <c r="K345"/>
  <c r="J345"/>
  <c r="I345"/>
  <c r="H345"/>
  <c r="G345"/>
  <c r="F345"/>
  <c r="E345"/>
  <c r="M344"/>
  <c r="L344"/>
  <c r="K344"/>
  <c r="J344"/>
  <c r="I344"/>
  <c r="H344"/>
  <c r="G344"/>
  <c r="F344"/>
  <c r="E344"/>
  <c r="M343"/>
  <c r="L343"/>
  <c r="K343"/>
  <c r="J343"/>
  <c r="I343"/>
  <c r="H343"/>
  <c r="G343"/>
  <c r="F343"/>
  <c r="E343"/>
  <c r="M342"/>
  <c r="L342"/>
  <c r="K342"/>
  <c r="J342"/>
  <c r="I342"/>
  <c r="H342"/>
  <c r="G342"/>
  <c r="F342"/>
  <c r="E342"/>
  <c r="M341"/>
  <c r="L341"/>
  <c r="K341"/>
  <c r="J341"/>
  <c r="I341"/>
  <c r="H341"/>
  <c r="G341"/>
  <c r="F341"/>
  <c r="E341"/>
  <c r="M340"/>
  <c r="L340"/>
  <c r="K340"/>
  <c r="J340"/>
  <c r="I340"/>
  <c r="H340"/>
  <c r="G340"/>
  <c r="F340"/>
  <c r="E340"/>
  <c r="M339"/>
  <c r="L339"/>
  <c r="K339"/>
  <c r="J339"/>
  <c r="I339"/>
  <c r="H339"/>
  <c r="G339"/>
  <c r="F339"/>
  <c r="E339"/>
  <c r="M338"/>
  <c r="L338"/>
  <c r="K338"/>
  <c r="J338"/>
  <c r="I338"/>
  <c r="H338"/>
  <c r="G338"/>
  <c r="F338"/>
  <c r="E338"/>
  <c r="M337"/>
  <c r="L337"/>
  <c r="K337"/>
  <c r="J337"/>
  <c r="I337"/>
  <c r="H337"/>
  <c r="G337"/>
  <c r="F337"/>
  <c r="E337"/>
  <c r="M336"/>
  <c r="L336"/>
  <c r="K336"/>
  <c r="J336"/>
  <c r="I336"/>
  <c r="H336"/>
  <c r="G336"/>
  <c r="F336"/>
  <c r="E336"/>
  <c r="M335"/>
  <c r="L335"/>
  <c r="K335"/>
  <c r="J335"/>
  <c r="I335"/>
  <c r="H335"/>
  <c r="G335"/>
  <c r="F335"/>
  <c r="E335"/>
  <c r="M334"/>
  <c r="L334"/>
  <c r="K334"/>
  <c r="J334"/>
  <c r="I334"/>
  <c r="H334"/>
  <c r="G334"/>
  <c r="F334"/>
  <c r="E334"/>
  <c r="M333"/>
  <c r="L333"/>
  <c r="K333"/>
  <c r="J333"/>
  <c r="I333"/>
  <c r="H333"/>
  <c r="G333"/>
  <c r="F333"/>
  <c r="E333"/>
  <c r="M332"/>
  <c r="L332"/>
  <c r="K332"/>
  <c r="J332"/>
  <c r="I332"/>
  <c r="H332"/>
  <c r="G332"/>
  <c r="F332"/>
  <c r="E332"/>
  <c r="M331"/>
  <c r="L331"/>
  <c r="K331"/>
  <c r="J331"/>
  <c r="I331"/>
  <c r="H331"/>
  <c r="G331"/>
  <c r="F331"/>
  <c r="E331"/>
  <c r="M330"/>
  <c r="L330"/>
  <c r="K330"/>
  <c r="J330"/>
  <c r="I330"/>
  <c r="H330"/>
  <c r="G330"/>
  <c r="F330"/>
  <c r="E330"/>
  <c r="M329"/>
  <c r="L329"/>
  <c r="K329"/>
  <c r="J329"/>
  <c r="I329"/>
  <c r="H329"/>
  <c r="G329"/>
  <c r="F329"/>
  <c r="E329"/>
  <c r="M328"/>
  <c r="L328"/>
  <c r="K328"/>
  <c r="J328"/>
  <c r="I328"/>
  <c r="H328"/>
  <c r="G328"/>
  <c r="F328"/>
  <c r="E328"/>
  <c r="M327"/>
  <c r="L327"/>
  <c r="K327"/>
  <c r="J327"/>
  <c r="I327"/>
  <c r="H327"/>
  <c r="G327"/>
  <c r="F327"/>
  <c r="E327"/>
  <c r="M326"/>
  <c r="L326"/>
  <c r="K326"/>
  <c r="J326"/>
  <c r="I326"/>
  <c r="H326"/>
  <c r="G326"/>
  <c r="F326"/>
  <c r="E326"/>
  <c r="M325"/>
  <c r="L325"/>
  <c r="K325"/>
  <c r="J325"/>
  <c r="I325"/>
  <c r="H325"/>
  <c r="G325"/>
  <c r="F325"/>
  <c r="E325"/>
  <c r="M324"/>
  <c r="L324"/>
  <c r="K324"/>
  <c r="J324"/>
  <c r="I324"/>
  <c r="H324"/>
  <c r="G324"/>
  <c r="F324"/>
  <c r="E324"/>
  <c r="M323"/>
  <c r="L323"/>
  <c r="K323"/>
  <c r="J323"/>
  <c r="I323"/>
  <c r="H323"/>
  <c r="G323"/>
  <c r="F323"/>
  <c r="E323"/>
  <c r="M322"/>
  <c r="L322"/>
  <c r="K322"/>
  <c r="J322"/>
  <c r="I322"/>
  <c r="H322"/>
  <c r="G322"/>
  <c r="F322"/>
  <c r="E322"/>
  <c r="M321"/>
  <c r="L321"/>
  <c r="K321"/>
  <c r="J321"/>
  <c r="I321"/>
  <c r="H321"/>
  <c r="G321"/>
  <c r="F321"/>
  <c r="E321"/>
  <c r="M320"/>
  <c r="L320"/>
  <c r="K320"/>
  <c r="J320"/>
  <c r="I320"/>
  <c r="H320"/>
  <c r="G320"/>
  <c r="F320"/>
  <c r="E320"/>
  <c r="M319"/>
  <c r="L319"/>
  <c r="K319"/>
  <c r="J319"/>
  <c r="I319"/>
  <c r="H319"/>
  <c r="G319"/>
  <c r="F319"/>
  <c r="E319"/>
  <c r="M318"/>
  <c r="L318"/>
  <c r="K318"/>
  <c r="J318"/>
  <c r="I318"/>
  <c r="H318"/>
  <c r="G318"/>
  <c r="F318"/>
  <c r="E318"/>
  <c r="M317"/>
  <c r="L317"/>
  <c r="K317"/>
  <c r="J317"/>
  <c r="I317"/>
  <c r="H317"/>
  <c r="G317"/>
  <c r="F317"/>
  <c r="E317"/>
  <c r="M316"/>
  <c r="L316"/>
  <c r="K316"/>
  <c r="J316"/>
  <c r="I316"/>
  <c r="H316"/>
  <c r="G316"/>
  <c r="F316"/>
  <c r="E316"/>
  <c r="M315"/>
  <c r="L315"/>
  <c r="K315"/>
  <c r="J315"/>
  <c r="I315"/>
  <c r="H315"/>
  <c r="G315"/>
  <c r="F315"/>
  <c r="E315"/>
  <c r="M314"/>
  <c r="L314"/>
  <c r="K314"/>
  <c r="J314"/>
  <c r="I314"/>
  <c r="H314"/>
  <c r="G314"/>
  <c r="F314"/>
  <c r="E314"/>
  <c r="M313"/>
  <c r="L313"/>
  <c r="K313"/>
  <c r="J313"/>
  <c r="I313"/>
  <c r="H313"/>
  <c r="G313"/>
  <c r="F313"/>
  <c r="E313"/>
  <c r="M312"/>
  <c r="L312"/>
  <c r="K312"/>
  <c r="J312"/>
  <c r="I312"/>
  <c r="H312"/>
  <c r="G312"/>
  <c r="F312"/>
  <c r="E312"/>
  <c r="M311"/>
  <c r="L311"/>
  <c r="K311"/>
  <c r="J311"/>
  <c r="I311"/>
  <c r="H311"/>
  <c r="G311"/>
  <c r="F311"/>
  <c r="E311"/>
  <c r="M310"/>
  <c r="L310"/>
  <c r="K310"/>
  <c r="J310"/>
  <c r="I310"/>
  <c r="H310"/>
  <c r="G310"/>
  <c r="F310"/>
  <c r="E310"/>
  <c r="M309"/>
  <c r="L309"/>
  <c r="K309"/>
  <c r="J309"/>
  <c r="I309"/>
  <c r="H309"/>
  <c r="G309"/>
  <c r="F309"/>
  <c r="E309"/>
  <c r="M308"/>
  <c r="L308"/>
  <c r="K308"/>
  <c r="J308"/>
  <c r="I308"/>
  <c r="H308"/>
  <c r="G308"/>
  <c r="F308"/>
  <c r="E308"/>
  <c r="M307"/>
  <c r="L307"/>
  <c r="K307"/>
  <c r="J307"/>
  <c r="I307"/>
  <c r="H307"/>
  <c r="G307"/>
  <c r="F307"/>
  <c r="E307"/>
  <c r="M306"/>
  <c r="L306"/>
  <c r="K306"/>
  <c r="J306"/>
  <c r="I306"/>
  <c r="H306"/>
  <c r="G306"/>
  <c r="F306"/>
  <c r="E306"/>
  <c r="M305"/>
  <c r="L305"/>
  <c r="K305"/>
  <c r="J305"/>
  <c r="I305"/>
  <c r="H305"/>
  <c r="G305"/>
  <c r="F305"/>
  <c r="E305"/>
  <c r="M304"/>
  <c r="L304"/>
  <c r="K304"/>
  <c r="J304"/>
  <c r="I304"/>
  <c r="H304"/>
  <c r="G304"/>
  <c r="F304"/>
  <c r="E304"/>
  <c r="M303"/>
  <c r="L303"/>
  <c r="K303"/>
  <c r="J303"/>
  <c r="I303"/>
  <c r="H303"/>
  <c r="G303"/>
  <c r="F303"/>
  <c r="E303"/>
  <c r="M302"/>
  <c r="L302"/>
  <c r="K302"/>
  <c r="J302"/>
  <c r="I302"/>
  <c r="H302"/>
  <c r="G302"/>
  <c r="F302"/>
  <c r="E302"/>
  <c r="M301"/>
  <c r="L301"/>
  <c r="K301"/>
  <c r="J301"/>
  <c r="I301"/>
  <c r="H301"/>
  <c r="G301"/>
  <c r="F301"/>
  <c r="E301"/>
  <c r="M300"/>
  <c r="L300"/>
  <c r="K300"/>
  <c r="J300"/>
  <c r="I300"/>
  <c r="H300"/>
  <c r="G300"/>
  <c r="F300"/>
  <c r="E300"/>
  <c r="M299"/>
  <c r="L299"/>
  <c r="K299"/>
  <c r="J299"/>
  <c r="I299"/>
  <c r="H299"/>
  <c r="G299"/>
  <c r="F299"/>
  <c r="E299"/>
  <c r="M298"/>
  <c r="L298"/>
  <c r="K298"/>
  <c r="J298"/>
  <c r="I298"/>
  <c r="H298"/>
  <c r="G298"/>
  <c r="F298"/>
  <c r="E298"/>
  <c r="M297"/>
  <c r="L297"/>
  <c r="K297"/>
  <c r="J297"/>
  <c r="I297"/>
  <c r="H297"/>
  <c r="G297"/>
  <c r="F297"/>
  <c r="E297"/>
  <c r="M296"/>
  <c r="L296"/>
  <c r="K296"/>
  <c r="J296"/>
  <c r="I296"/>
  <c r="H296"/>
  <c r="G296"/>
  <c r="F296"/>
  <c r="E296"/>
  <c r="M295"/>
  <c r="L295"/>
  <c r="K295"/>
  <c r="J295"/>
  <c r="I295"/>
  <c r="H295"/>
  <c r="G295"/>
  <c r="F295"/>
  <c r="E295"/>
  <c r="M294"/>
  <c r="L294"/>
  <c r="K294"/>
  <c r="J294"/>
  <c r="I294"/>
  <c r="H294"/>
  <c r="G294"/>
  <c r="F294"/>
  <c r="E294"/>
  <c r="M293"/>
  <c r="L293"/>
  <c r="K293"/>
  <c r="J293"/>
  <c r="I293"/>
  <c r="H293"/>
  <c r="G293"/>
  <c r="F293"/>
  <c r="E293"/>
  <c r="M292"/>
  <c r="L292"/>
  <c r="K292"/>
  <c r="J292"/>
  <c r="I292"/>
  <c r="H292"/>
  <c r="G292"/>
  <c r="F292"/>
  <c r="E292"/>
  <c r="M291"/>
  <c r="L291"/>
  <c r="K291"/>
  <c r="J291"/>
  <c r="I291"/>
  <c r="H291"/>
  <c r="G291"/>
  <c r="F291"/>
  <c r="E291"/>
  <c r="M290"/>
  <c r="L290"/>
  <c r="K290"/>
  <c r="J290"/>
  <c r="I290"/>
  <c r="H290"/>
  <c r="G290"/>
  <c r="F290"/>
  <c r="E290"/>
  <c r="M289"/>
  <c r="L289"/>
  <c r="K289"/>
  <c r="J289"/>
  <c r="I289"/>
  <c r="H289"/>
  <c r="G289"/>
  <c r="F289"/>
  <c r="E289"/>
  <c r="M288"/>
  <c r="L288"/>
  <c r="K288"/>
  <c r="J288"/>
  <c r="I288"/>
  <c r="H288"/>
  <c r="G288"/>
  <c r="F288"/>
  <c r="E288"/>
  <c r="M287"/>
  <c r="L287"/>
  <c r="K287"/>
  <c r="J287"/>
  <c r="I287"/>
  <c r="H287"/>
  <c r="G287"/>
  <c r="F287"/>
  <c r="E287"/>
  <c r="M286"/>
  <c r="L286"/>
  <c r="K286"/>
  <c r="J286"/>
  <c r="I286"/>
  <c r="H286"/>
  <c r="G286"/>
  <c r="F286"/>
  <c r="E286"/>
  <c r="M285"/>
  <c r="L285"/>
  <c r="K285"/>
  <c r="J285"/>
  <c r="I285"/>
  <c r="H285"/>
  <c r="G285"/>
  <c r="F285"/>
  <c r="E285"/>
  <c r="M284"/>
  <c r="L284"/>
  <c r="K284"/>
  <c r="J284"/>
  <c r="I284"/>
  <c r="H284"/>
  <c r="G284"/>
  <c r="F284"/>
  <c r="E284"/>
  <c r="M283"/>
  <c r="L283"/>
  <c r="K283"/>
  <c r="J283"/>
  <c r="I283"/>
  <c r="H283"/>
  <c r="G283"/>
  <c r="F283"/>
  <c r="E283"/>
  <c r="M282"/>
  <c r="L282"/>
  <c r="K282"/>
  <c r="J282"/>
  <c r="I282"/>
  <c r="H282"/>
  <c r="G282"/>
  <c r="F282"/>
  <c r="E282"/>
  <c r="M281"/>
  <c r="L281"/>
  <c r="K281"/>
  <c r="J281"/>
  <c r="I281"/>
  <c r="H281"/>
  <c r="G281"/>
  <c r="F281"/>
  <c r="E281"/>
  <c r="M280"/>
  <c r="L280"/>
  <c r="K280"/>
  <c r="J280"/>
  <c r="I280"/>
  <c r="H280"/>
  <c r="G280"/>
  <c r="F280"/>
  <c r="E280"/>
  <c r="M279"/>
  <c r="L279"/>
  <c r="K279"/>
  <c r="J279"/>
  <c r="I279"/>
  <c r="H279"/>
  <c r="G279"/>
  <c r="F279"/>
  <c r="E279"/>
  <c r="M278"/>
  <c r="L278"/>
  <c r="K278"/>
  <c r="J278"/>
  <c r="I278"/>
  <c r="H278"/>
  <c r="G278"/>
  <c r="F278"/>
  <c r="E278"/>
  <c r="M277"/>
  <c r="L277"/>
  <c r="K277"/>
  <c r="J277"/>
  <c r="I277"/>
  <c r="H277"/>
  <c r="G277"/>
  <c r="F277"/>
  <c r="E277"/>
  <c r="M276"/>
  <c r="L276"/>
  <c r="K276"/>
  <c r="J276"/>
  <c r="I276"/>
  <c r="H276"/>
  <c r="G276"/>
  <c r="F276"/>
  <c r="E276"/>
  <c r="M275"/>
  <c r="L275"/>
  <c r="K275"/>
  <c r="J275"/>
  <c r="I275"/>
  <c r="H275"/>
  <c r="G275"/>
  <c r="F275"/>
  <c r="E275"/>
  <c r="M274"/>
  <c r="L274"/>
  <c r="K274"/>
  <c r="J274"/>
  <c r="I274"/>
  <c r="H274"/>
  <c r="G274"/>
  <c r="F274"/>
  <c r="E274"/>
  <c r="M273"/>
  <c r="L273"/>
  <c r="K273"/>
  <c r="J273"/>
  <c r="I273"/>
  <c r="H273"/>
  <c r="G273"/>
  <c r="F273"/>
  <c r="E273"/>
  <c r="M272"/>
  <c r="L272"/>
  <c r="K272"/>
  <c r="J272"/>
  <c r="I272"/>
  <c r="H272"/>
  <c r="G272"/>
  <c r="F272"/>
  <c r="E272"/>
  <c r="M271"/>
  <c r="L271"/>
  <c r="K271"/>
  <c r="J271"/>
  <c r="I271"/>
  <c r="H271"/>
  <c r="G271"/>
  <c r="F271"/>
  <c r="E271"/>
  <c r="M270"/>
  <c r="L270"/>
  <c r="K270"/>
  <c r="J270"/>
  <c r="I270"/>
  <c r="H270"/>
  <c r="G270"/>
  <c r="F270"/>
  <c r="E270"/>
  <c r="M269"/>
  <c r="L269"/>
  <c r="K269"/>
  <c r="J269"/>
  <c r="I269"/>
  <c r="H269"/>
  <c r="G269"/>
  <c r="F269"/>
  <c r="E269"/>
  <c r="M268"/>
  <c r="L268"/>
  <c r="K268"/>
  <c r="J268"/>
  <c r="I268"/>
  <c r="H268"/>
  <c r="G268"/>
  <c r="F268"/>
  <c r="E268"/>
  <c r="M267"/>
  <c r="L267"/>
  <c r="K267"/>
  <c r="J267"/>
  <c r="I267"/>
  <c r="H267"/>
  <c r="G267"/>
  <c r="F267"/>
  <c r="E267"/>
  <c r="M266"/>
  <c r="L266"/>
  <c r="K266"/>
  <c r="J266"/>
  <c r="I266"/>
  <c r="H266"/>
  <c r="G266"/>
  <c r="F266"/>
  <c r="E266"/>
  <c r="M265"/>
  <c r="L265"/>
  <c r="K265"/>
  <c r="J265"/>
  <c r="I265"/>
  <c r="H265"/>
  <c r="G265"/>
  <c r="F265"/>
  <c r="E265"/>
  <c r="M264"/>
  <c r="L264"/>
  <c r="K264"/>
  <c r="J264"/>
  <c r="I264"/>
  <c r="H264"/>
  <c r="G264"/>
  <c r="F264"/>
  <c r="E264"/>
  <c r="M263"/>
  <c r="L263"/>
  <c r="K263"/>
  <c r="J263"/>
  <c r="I263"/>
  <c r="H263"/>
  <c r="G263"/>
  <c r="F263"/>
  <c r="E263"/>
  <c r="M262"/>
  <c r="L262"/>
  <c r="K262"/>
  <c r="J262"/>
  <c r="I262"/>
  <c r="H262"/>
  <c r="G262"/>
  <c r="F262"/>
  <c r="E262"/>
  <c r="M261"/>
  <c r="L261"/>
  <c r="K261"/>
  <c r="J261"/>
  <c r="I261"/>
  <c r="H261"/>
  <c r="G261"/>
  <c r="F261"/>
  <c r="E261"/>
  <c r="M260"/>
  <c r="L260"/>
  <c r="K260"/>
  <c r="J260"/>
  <c r="I260"/>
  <c r="H260"/>
  <c r="G260"/>
  <c r="F260"/>
  <c r="E260"/>
  <c r="M259"/>
  <c r="L259"/>
  <c r="K259"/>
  <c r="J259"/>
  <c r="I259"/>
  <c r="H259"/>
  <c r="G259"/>
  <c r="F259"/>
  <c r="E259"/>
  <c r="M258"/>
  <c r="L258"/>
  <c r="K258"/>
  <c r="J258"/>
  <c r="I258"/>
  <c r="H258"/>
  <c r="G258"/>
  <c r="F258"/>
  <c r="E258"/>
  <c r="M257"/>
  <c r="L257"/>
  <c r="K257"/>
  <c r="J257"/>
  <c r="I257"/>
  <c r="H257"/>
  <c r="G257"/>
  <c r="F257"/>
  <c r="E257"/>
  <c r="M256"/>
  <c r="L256"/>
  <c r="K256"/>
  <c r="J256"/>
  <c r="I256"/>
  <c r="H256"/>
  <c r="G256"/>
  <c r="F256"/>
  <c r="E256"/>
  <c r="M255"/>
  <c r="L255"/>
  <c r="K255"/>
  <c r="J255"/>
  <c r="I255"/>
  <c r="H255"/>
  <c r="G255"/>
  <c r="F255"/>
  <c r="E255"/>
  <c r="M254"/>
  <c r="L254"/>
  <c r="K254"/>
  <c r="J254"/>
  <c r="I254"/>
  <c r="H254"/>
  <c r="G254"/>
  <c r="F254"/>
  <c r="E254"/>
  <c r="M253"/>
  <c r="L253"/>
  <c r="K253"/>
  <c r="J253"/>
  <c r="I253"/>
  <c r="H253"/>
  <c r="G253"/>
  <c r="F253"/>
  <c r="E253"/>
  <c r="M252"/>
  <c r="L252"/>
  <c r="K252"/>
  <c r="J252"/>
  <c r="I252"/>
  <c r="H252"/>
  <c r="G252"/>
  <c r="F252"/>
  <c r="E252"/>
  <c r="M251"/>
  <c r="L251"/>
  <c r="K251"/>
  <c r="J251"/>
  <c r="I251"/>
  <c r="H251"/>
  <c r="G251"/>
  <c r="F251"/>
  <c r="E251"/>
  <c r="M250"/>
  <c r="L250"/>
  <c r="K250"/>
  <c r="J250"/>
  <c r="I250"/>
  <c r="H250"/>
  <c r="G250"/>
  <c r="F250"/>
  <c r="E250"/>
  <c r="M249"/>
  <c r="L249"/>
  <c r="K249"/>
  <c r="J249"/>
  <c r="I249"/>
  <c r="H249"/>
  <c r="G249"/>
  <c r="F249"/>
  <c r="E249"/>
  <c r="M248"/>
  <c r="L248"/>
  <c r="K248"/>
  <c r="J248"/>
  <c r="I248"/>
  <c r="H248"/>
  <c r="G248"/>
  <c r="F248"/>
  <c r="E248"/>
  <c r="M247"/>
  <c r="L247"/>
  <c r="K247"/>
  <c r="J247"/>
  <c r="I247"/>
  <c r="H247"/>
  <c r="G247"/>
  <c r="F247"/>
  <c r="E247"/>
  <c r="M246"/>
  <c r="L246"/>
  <c r="K246"/>
  <c r="J246"/>
  <c r="I246"/>
  <c r="H246"/>
  <c r="G246"/>
  <c r="F246"/>
  <c r="E246"/>
  <c r="M245"/>
  <c r="L245"/>
  <c r="K245"/>
  <c r="J245"/>
  <c r="I245"/>
  <c r="H245"/>
  <c r="G245"/>
  <c r="F245"/>
  <c r="E245"/>
  <c r="M244"/>
  <c r="L244"/>
  <c r="K244"/>
  <c r="J244"/>
  <c r="I244"/>
  <c r="H244"/>
  <c r="G244"/>
  <c r="F244"/>
  <c r="E244"/>
  <c r="M243"/>
  <c r="L243"/>
  <c r="K243"/>
  <c r="J243"/>
  <c r="I243"/>
  <c r="H243"/>
  <c r="G243"/>
  <c r="F243"/>
  <c r="E243"/>
  <c r="M242"/>
  <c r="L242"/>
  <c r="K242"/>
  <c r="J242"/>
  <c r="I242"/>
  <c r="H242"/>
  <c r="G242"/>
  <c r="F242"/>
  <c r="E242"/>
  <c r="M241"/>
  <c r="L241"/>
  <c r="K241"/>
  <c r="J241"/>
  <c r="I241"/>
  <c r="H241"/>
  <c r="G241"/>
  <c r="F241"/>
  <c r="E241"/>
  <c r="M240"/>
  <c r="L240"/>
  <c r="K240"/>
  <c r="J240"/>
  <c r="I240"/>
  <c r="H240"/>
  <c r="G240"/>
  <c r="F240"/>
  <c r="E240"/>
  <c r="M239"/>
  <c r="L239"/>
  <c r="K239"/>
  <c r="J239"/>
  <c r="I239"/>
  <c r="H239"/>
  <c r="G239"/>
  <c r="F239"/>
  <c r="E239"/>
  <c r="M238"/>
  <c r="L238"/>
  <c r="K238"/>
  <c r="J238"/>
  <c r="I238"/>
  <c r="H238"/>
  <c r="G238"/>
  <c r="F238"/>
  <c r="E238"/>
  <c r="M237"/>
  <c r="L237"/>
  <c r="K237"/>
  <c r="J237"/>
  <c r="I237"/>
  <c r="H237"/>
  <c r="G237"/>
  <c r="F237"/>
  <c r="E237"/>
  <c r="M236"/>
  <c r="L236"/>
  <c r="K236"/>
  <c r="J236"/>
  <c r="I236"/>
  <c r="H236"/>
  <c r="G236"/>
  <c r="F236"/>
  <c r="E236"/>
  <c r="M235"/>
  <c r="L235"/>
  <c r="K235"/>
  <c r="J235"/>
  <c r="I235"/>
  <c r="H235"/>
  <c r="G235"/>
  <c r="F235"/>
  <c r="E235"/>
  <c r="M234"/>
  <c r="L234"/>
  <c r="K234"/>
  <c r="J234"/>
  <c r="I234"/>
  <c r="H234"/>
  <c r="G234"/>
  <c r="F234"/>
  <c r="E234"/>
  <c r="M233"/>
  <c r="L233"/>
  <c r="K233"/>
  <c r="J233"/>
  <c r="I233"/>
  <c r="H233"/>
  <c r="G233"/>
  <c r="F233"/>
  <c r="E233"/>
  <c r="M232"/>
  <c r="L232"/>
  <c r="K232"/>
  <c r="J232"/>
  <c r="I232"/>
  <c r="H232"/>
  <c r="G232"/>
  <c r="F232"/>
  <c r="E232"/>
  <c r="M231"/>
  <c r="L231"/>
  <c r="K231"/>
  <c r="J231"/>
  <c r="I231"/>
  <c r="H231"/>
  <c r="G231"/>
  <c r="F231"/>
  <c r="E231"/>
  <c r="M230"/>
  <c r="L230"/>
  <c r="K230"/>
  <c r="J230"/>
  <c r="I230"/>
  <c r="H230"/>
  <c r="G230"/>
  <c r="F230"/>
  <c r="E230"/>
  <c r="M229"/>
  <c r="L229"/>
  <c r="K229"/>
  <c r="J229"/>
  <c r="I229"/>
  <c r="H229"/>
  <c r="G229"/>
  <c r="F229"/>
  <c r="E229"/>
  <c r="M228"/>
  <c r="L228"/>
  <c r="K228"/>
  <c r="J228"/>
  <c r="I228"/>
  <c r="H228"/>
  <c r="G228"/>
  <c r="F228"/>
  <c r="E228"/>
  <c r="M227"/>
  <c r="L227"/>
  <c r="K227"/>
  <c r="J227"/>
  <c r="I227"/>
  <c r="H227"/>
  <c r="G227"/>
  <c r="F227"/>
  <c r="E227"/>
  <c r="M226"/>
  <c r="L226"/>
  <c r="K226"/>
  <c r="J226"/>
  <c r="I226"/>
  <c r="H226"/>
  <c r="G226"/>
  <c r="F226"/>
  <c r="E226"/>
  <c r="M225"/>
  <c r="L225"/>
  <c r="K225"/>
  <c r="J225"/>
  <c r="I225"/>
  <c r="H225"/>
  <c r="G225"/>
  <c r="F225"/>
  <c r="E225"/>
  <c r="M224"/>
  <c r="L224"/>
  <c r="K224"/>
  <c r="J224"/>
  <c r="I224"/>
  <c r="H224"/>
  <c r="G224"/>
  <c r="F224"/>
  <c r="E224"/>
  <c r="M223"/>
  <c r="L223"/>
  <c r="K223"/>
  <c r="J223"/>
  <c r="I223"/>
  <c r="H223"/>
  <c r="G223"/>
  <c r="F223"/>
  <c r="E223"/>
  <c r="M222"/>
  <c r="L222"/>
  <c r="K222"/>
  <c r="J222"/>
  <c r="I222"/>
  <c r="H222"/>
  <c r="G222"/>
  <c r="F222"/>
  <c r="E222"/>
  <c r="M221"/>
  <c r="L221"/>
  <c r="K221"/>
  <c r="J221"/>
  <c r="I221"/>
  <c r="H221"/>
  <c r="G221"/>
  <c r="F221"/>
  <c r="E221"/>
  <c r="M220"/>
  <c r="L220"/>
  <c r="K220"/>
  <c r="J220"/>
  <c r="I220"/>
  <c r="H220"/>
  <c r="G220"/>
  <c r="F220"/>
  <c r="E220"/>
  <c r="M219"/>
  <c r="L219"/>
  <c r="K219"/>
  <c r="J219"/>
  <c r="I219"/>
  <c r="H219"/>
  <c r="G219"/>
  <c r="F219"/>
  <c r="E219"/>
  <c r="M218"/>
  <c r="L218"/>
  <c r="K218"/>
  <c r="J218"/>
  <c r="I218"/>
  <c r="H218"/>
  <c r="G218"/>
  <c r="F218"/>
  <c r="E218"/>
  <c r="M217"/>
  <c r="L217"/>
  <c r="K217"/>
  <c r="J217"/>
  <c r="I217"/>
  <c r="H217"/>
  <c r="G217"/>
  <c r="F217"/>
  <c r="E217"/>
  <c r="M216"/>
  <c r="L216"/>
  <c r="K216"/>
  <c r="J216"/>
  <c r="I216"/>
  <c r="H216"/>
  <c r="G216"/>
  <c r="F216"/>
  <c r="E216"/>
  <c r="M215"/>
  <c r="L215"/>
  <c r="K215"/>
  <c r="J215"/>
  <c r="I215"/>
  <c r="H215"/>
  <c r="G215"/>
  <c r="F215"/>
  <c r="E215"/>
  <c r="M214"/>
  <c r="L214"/>
  <c r="K214"/>
  <c r="J214"/>
  <c r="I214"/>
  <c r="H214"/>
  <c r="G214"/>
  <c r="F214"/>
  <c r="E214"/>
  <c r="M213"/>
  <c r="L213"/>
  <c r="K213"/>
  <c r="J213"/>
  <c r="I213"/>
  <c r="H213"/>
  <c r="G213"/>
  <c r="F213"/>
  <c r="E213"/>
  <c r="M212"/>
  <c r="L212"/>
  <c r="K212"/>
  <c r="J212"/>
  <c r="I212"/>
  <c r="H212"/>
  <c r="G212"/>
  <c r="F212"/>
  <c r="E212"/>
  <c r="M211"/>
  <c r="L211"/>
  <c r="K211"/>
  <c r="J211"/>
  <c r="I211"/>
  <c r="H211"/>
  <c r="G211"/>
  <c r="F211"/>
  <c r="E211"/>
  <c r="M210"/>
  <c r="L210"/>
  <c r="K210"/>
  <c r="J210"/>
  <c r="I210"/>
  <c r="H210"/>
  <c r="G210"/>
  <c r="F210"/>
  <c r="E210"/>
  <c r="M209"/>
  <c r="L209"/>
  <c r="K209"/>
  <c r="J209"/>
  <c r="I209"/>
  <c r="H209"/>
  <c r="G209"/>
  <c r="F209"/>
  <c r="E209"/>
  <c r="M208"/>
  <c r="L208"/>
  <c r="K208"/>
  <c r="J208"/>
  <c r="I208"/>
  <c r="H208"/>
  <c r="G208"/>
  <c r="F208"/>
  <c r="E208"/>
  <c r="M207"/>
  <c r="L207"/>
  <c r="K207"/>
  <c r="J207"/>
  <c r="I207"/>
  <c r="H207"/>
  <c r="G207"/>
  <c r="F207"/>
  <c r="E207"/>
  <c r="M206"/>
  <c r="L206"/>
  <c r="K206"/>
  <c r="J206"/>
  <c r="I206"/>
  <c r="H206"/>
  <c r="G206"/>
  <c r="F206"/>
  <c r="E206"/>
  <c r="M205"/>
  <c r="L205"/>
  <c r="K205"/>
  <c r="J205"/>
  <c r="I205"/>
  <c r="H205"/>
  <c r="G205"/>
  <c r="F205"/>
  <c r="E205"/>
  <c r="M204"/>
  <c r="L204"/>
  <c r="K204"/>
  <c r="J204"/>
  <c r="I204"/>
  <c r="H204"/>
  <c r="G204"/>
  <c r="F204"/>
  <c r="E204"/>
  <c r="M203"/>
  <c r="L203"/>
  <c r="K203"/>
  <c r="J203"/>
  <c r="I203"/>
  <c r="H203"/>
  <c r="G203"/>
  <c r="F203"/>
  <c r="E203"/>
  <c r="M202"/>
  <c r="L202"/>
  <c r="K202"/>
  <c r="J202"/>
  <c r="I202"/>
  <c r="H202"/>
  <c r="G202"/>
  <c r="F202"/>
  <c r="E202"/>
  <c r="M201"/>
  <c r="L201"/>
  <c r="K201"/>
  <c r="J201"/>
  <c r="I201"/>
  <c r="H201"/>
  <c r="G201"/>
  <c r="F201"/>
  <c r="E201"/>
  <c r="M200"/>
  <c r="L200"/>
  <c r="K200"/>
  <c r="J200"/>
  <c r="I200"/>
  <c r="H200"/>
  <c r="G200"/>
  <c r="F200"/>
  <c r="E200"/>
  <c r="M199"/>
  <c r="L199"/>
  <c r="K199"/>
  <c r="J199"/>
  <c r="I199"/>
  <c r="H199"/>
  <c r="G199"/>
  <c r="F199"/>
  <c r="E199"/>
  <c r="M198"/>
  <c r="L198"/>
  <c r="K198"/>
  <c r="J198"/>
  <c r="I198"/>
  <c r="H198"/>
  <c r="G198"/>
  <c r="F198"/>
  <c r="E198"/>
  <c r="M197"/>
  <c r="L197"/>
  <c r="K197"/>
  <c r="J197"/>
  <c r="I197"/>
  <c r="H197"/>
  <c r="G197"/>
  <c r="F197"/>
  <c r="E197"/>
  <c r="M196"/>
  <c r="L196"/>
  <c r="K196"/>
  <c r="J196"/>
  <c r="I196"/>
  <c r="H196"/>
  <c r="G196"/>
  <c r="F196"/>
  <c r="E196"/>
  <c r="M195"/>
  <c r="L195"/>
  <c r="K195"/>
  <c r="J195"/>
  <c r="I195"/>
  <c r="H195"/>
  <c r="G195"/>
  <c r="F195"/>
  <c r="E195"/>
  <c r="M194"/>
  <c r="L194"/>
  <c r="K194"/>
  <c r="J194"/>
  <c r="I194"/>
  <c r="H194"/>
  <c r="G194"/>
  <c r="F194"/>
  <c r="E194"/>
  <c r="M193"/>
  <c r="L193"/>
  <c r="K193"/>
  <c r="J193"/>
  <c r="I193"/>
  <c r="H193"/>
  <c r="G193"/>
  <c r="F193"/>
  <c r="E193"/>
  <c r="M192"/>
  <c r="L192"/>
  <c r="K192"/>
  <c r="J192"/>
  <c r="I192"/>
  <c r="H192"/>
  <c r="G192"/>
  <c r="F192"/>
  <c r="E192"/>
  <c r="M191"/>
  <c r="L191"/>
  <c r="K191"/>
  <c r="J191"/>
  <c r="I191"/>
  <c r="H191"/>
  <c r="G191"/>
  <c r="F191"/>
  <c r="E191"/>
  <c r="M190"/>
  <c r="L190"/>
  <c r="K190"/>
  <c r="J190"/>
  <c r="I190"/>
  <c r="H190"/>
  <c r="G190"/>
  <c r="F190"/>
  <c r="E190"/>
  <c r="M189"/>
  <c r="L189"/>
  <c r="K189"/>
  <c r="J189"/>
  <c r="I189"/>
  <c r="H189"/>
  <c r="G189"/>
  <c r="F189"/>
  <c r="E189"/>
  <c r="M188"/>
  <c r="L188"/>
  <c r="K188"/>
  <c r="J188"/>
  <c r="I188"/>
  <c r="H188"/>
  <c r="G188"/>
  <c r="F188"/>
  <c r="E188"/>
  <c r="M187"/>
  <c r="L187"/>
  <c r="K187"/>
  <c r="J187"/>
  <c r="I187"/>
  <c r="H187"/>
  <c r="G187"/>
  <c r="F187"/>
  <c r="E187"/>
  <c r="M186"/>
  <c r="L186"/>
  <c r="K186"/>
  <c r="J186"/>
  <c r="I186"/>
  <c r="H186"/>
  <c r="G186"/>
  <c r="F186"/>
  <c r="E186"/>
  <c r="M185"/>
  <c r="L185"/>
  <c r="K185"/>
  <c r="J185"/>
  <c r="I185"/>
  <c r="H185"/>
  <c r="G185"/>
  <c r="F185"/>
  <c r="E185"/>
  <c r="M184"/>
  <c r="L184"/>
  <c r="K184"/>
  <c r="J184"/>
  <c r="I184"/>
  <c r="H184"/>
  <c r="G184"/>
  <c r="F184"/>
  <c r="E184"/>
  <c r="M183"/>
  <c r="L183"/>
  <c r="K183"/>
  <c r="J183"/>
  <c r="I183"/>
  <c r="H183"/>
  <c r="G183"/>
  <c r="F183"/>
  <c r="E183"/>
  <c r="M182"/>
  <c r="L182"/>
  <c r="K182"/>
  <c r="J182"/>
  <c r="I182"/>
  <c r="H182"/>
  <c r="G182"/>
  <c r="F182"/>
  <c r="E182"/>
  <c r="M181"/>
  <c r="L181"/>
  <c r="K181"/>
  <c r="J181"/>
  <c r="I181"/>
  <c r="H181"/>
  <c r="G181"/>
  <c r="F181"/>
  <c r="E181"/>
  <c r="M180"/>
  <c r="L180"/>
  <c r="K180"/>
  <c r="J180"/>
  <c r="I180"/>
  <c r="H180"/>
  <c r="G180"/>
  <c r="F180"/>
  <c r="E180"/>
  <c r="M179"/>
  <c r="L179"/>
  <c r="K179"/>
  <c r="J179"/>
  <c r="I179"/>
  <c r="H179"/>
  <c r="G179"/>
  <c r="F179"/>
  <c r="E179"/>
  <c r="M178"/>
  <c r="L178"/>
  <c r="K178"/>
  <c r="J178"/>
  <c r="I178"/>
  <c r="H178"/>
  <c r="G178"/>
  <c r="F178"/>
  <c r="E178"/>
  <c r="M177"/>
  <c r="L177"/>
  <c r="K177"/>
  <c r="J177"/>
  <c r="I177"/>
  <c r="H177"/>
  <c r="G177"/>
  <c r="F177"/>
  <c r="E177"/>
  <c r="M176"/>
  <c r="L176"/>
  <c r="K176"/>
  <c r="J176"/>
  <c r="I176"/>
  <c r="H176"/>
  <c r="G176"/>
  <c r="F176"/>
  <c r="E176"/>
  <c r="M175"/>
  <c r="L175"/>
  <c r="K175"/>
  <c r="J175"/>
  <c r="I175"/>
  <c r="H175"/>
  <c r="G175"/>
  <c r="F175"/>
  <c r="E175"/>
  <c r="M174"/>
  <c r="L174"/>
  <c r="K174"/>
  <c r="J174"/>
  <c r="I174"/>
  <c r="H174"/>
  <c r="G174"/>
  <c r="F174"/>
  <c r="E174"/>
  <c r="M173"/>
  <c r="L173"/>
  <c r="K173"/>
  <c r="J173"/>
  <c r="I173"/>
  <c r="H173"/>
  <c r="G173"/>
  <c r="F173"/>
  <c r="E173"/>
  <c r="M172"/>
  <c r="L172"/>
  <c r="K172"/>
  <c r="J172"/>
  <c r="I172"/>
  <c r="H172"/>
  <c r="G172"/>
  <c r="F172"/>
  <c r="E172"/>
  <c r="M171"/>
  <c r="L171"/>
  <c r="K171"/>
  <c r="J171"/>
  <c r="I171"/>
  <c r="H171"/>
  <c r="G171"/>
  <c r="F171"/>
  <c r="E171"/>
  <c r="M170"/>
  <c r="L170"/>
  <c r="K170"/>
  <c r="J170"/>
  <c r="I170"/>
  <c r="H170"/>
  <c r="G170"/>
  <c r="F170"/>
  <c r="E170"/>
  <c r="M169"/>
  <c r="L169"/>
  <c r="K169"/>
  <c r="J169"/>
  <c r="I169"/>
  <c r="H169"/>
  <c r="G169"/>
  <c r="F169"/>
  <c r="E169"/>
  <c r="M168"/>
  <c r="L168"/>
  <c r="K168"/>
  <c r="J168"/>
  <c r="I168"/>
  <c r="H168"/>
  <c r="G168"/>
  <c r="F168"/>
  <c r="E168"/>
  <c r="M167"/>
  <c r="L167"/>
  <c r="K167"/>
  <c r="J167"/>
  <c r="I167"/>
  <c r="H167"/>
  <c r="G167"/>
  <c r="F167"/>
  <c r="E167"/>
  <c r="M166"/>
  <c r="L166"/>
  <c r="K166"/>
  <c r="J166"/>
  <c r="I166"/>
  <c r="H166"/>
  <c r="G166"/>
  <c r="F166"/>
  <c r="E166"/>
  <c r="M165"/>
  <c r="L165"/>
  <c r="K165"/>
  <c r="J165"/>
  <c r="I165"/>
  <c r="H165"/>
  <c r="G165"/>
  <c r="F165"/>
  <c r="E165"/>
  <c r="M164"/>
  <c r="L164"/>
  <c r="K164"/>
  <c r="J164"/>
  <c r="I164"/>
  <c r="H164"/>
  <c r="G164"/>
  <c r="F164"/>
  <c r="E164"/>
  <c r="M163"/>
  <c r="L163"/>
  <c r="K163"/>
  <c r="J163"/>
  <c r="I163"/>
  <c r="H163"/>
  <c r="G163"/>
  <c r="F163"/>
  <c r="E163"/>
  <c r="M162"/>
  <c r="L162"/>
  <c r="K162"/>
  <c r="J162"/>
  <c r="I162"/>
  <c r="H162"/>
  <c r="G162"/>
  <c r="F162"/>
  <c r="E162"/>
  <c r="M161"/>
  <c r="L161"/>
  <c r="K161"/>
  <c r="J161"/>
  <c r="I161"/>
  <c r="H161"/>
  <c r="G161"/>
  <c r="F161"/>
  <c r="E161"/>
  <c r="M160"/>
  <c r="L160"/>
  <c r="K160"/>
  <c r="J160"/>
  <c r="I160"/>
  <c r="H160"/>
  <c r="G160"/>
  <c r="F160"/>
  <c r="E160"/>
  <c r="M159"/>
  <c r="L159"/>
  <c r="K159"/>
  <c r="J159"/>
  <c r="I159"/>
  <c r="H159"/>
  <c r="G159"/>
  <c r="F159"/>
  <c r="E159"/>
  <c r="M158"/>
  <c r="L158"/>
  <c r="K158"/>
  <c r="J158"/>
  <c r="I158"/>
  <c r="H158"/>
  <c r="G158"/>
  <c r="F158"/>
  <c r="E158"/>
  <c r="M157"/>
  <c r="L157"/>
  <c r="K157"/>
  <c r="J157"/>
  <c r="I157"/>
  <c r="H157"/>
  <c r="G157"/>
  <c r="F157"/>
  <c r="E157"/>
  <c r="M156"/>
  <c r="L156"/>
  <c r="K156"/>
  <c r="J156"/>
  <c r="I156"/>
  <c r="H156"/>
  <c r="G156"/>
  <c r="F156"/>
  <c r="E156"/>
  <c r="M155"/>
  <c r="L155"/>
  <c r="K155"/>
  <c r="J155"/>
  <c r="I155"/>
  <c r="H155"/>
  <c r="G155"/>
  <c r="F155"/>
  <c r="E155"/>
  <c r="M154"/>
  <c r="L154"/>
  <c r="K154"/>
  <c r="J154"/>
  <c r="I154"/>
  <c r="H154"/>
  <c r="G154"/>
  <c r="F154"/>
  <c r="E154"/>
  <c r="M153"/>
  <c r="L153"/>
  <c r="K153"/>
  <c r="J153"/>
  <c r="I153"/>
  <c r="H153"/>
  <c r="G153"/>
  <c r="F153"/>
  <c r="E153"/>
  <c r="M152"/>
  <c r="L152"/>
  <c r="K152"/>
  <c r="J152"/>
  <c r="I152"/>
  <c r="H152"/>
  <c r="G152"/>
  <c r="F152"/>
  <c r="E152"/>
  <c r="M151"/>
  <c r="L151"/>
  <c r="K151"/>
  <c r="J151"/>
  <c r="I151"/>
  <c r="H151"/>
  <c r="G151"/>
  <c r="F151"/>
  <c r="E151"/>
  <c r="M150"/>
  <c r="L150"/>
  <c r="K150"/>
  <c r="J150"/>
  <c r="I150"/>
  <c r="H150"/>
  <c r="G150"/>
  <c r="F150"/>
  <c r="E150"/>
  <c r="M149"/>
  <c r="L149"/>
  <c r="K149"/>
  <c r="J149"/>
  <c r="I149"/>
  <c r="H149"/>
  <c r="G149"/>
  <c r="F149"/>
  <c r="E149"/>
  <c r="M148"/>
  <c r="L148"/>
  <c r="K148"/>
  <c r="J148"/>
  <c r="I148"/>
  <c r="H148"/>
  <c r="G148"/>
  <c r="F148"/>
  <c r="E148"/>
  <c r="M147"/>
  <c r="L147"/>
  <c r="K147"/>
  <c r="J147"/>
  <c r="I147"/>
  <c r="H147"/>
  <c r="G147"/>
  <c r="F147"/>
  <c r="E147"/>
  <c r="M146"/>
  <c r="L146"/>
  <c r="K146"/>
  <c r="J146"/>
  <c r="I146"/>
  <c r="H146"/>
  <c r="G146"/>
  <c r="F146"/>
  <c r="E146"/>
  <c r="M145"/>
  <c r="L145"/>
  <c r="K145"/>
  <c r="J145"/>
  <c r="I145"/>
  <c r="H145"/>
  <c r="G145"/>
  <c r="F145"/>
  <c r="E145"/>
  <c r="M144"/>
  <c r="L144"/>
  <c r="K144"/>
  <c r="J144"/>
  <c r="I144"/>
  <c r="H144"/>
  <c r="G144"/>
  <c r="F144"/>
  <c r="E144"/>
  <c r="M143"/>
  <c r="L143"/>
  <c r="K143"/>
  <c r="J143"/>
  <c r="I143"/>
  <c r="H143"/>
  <c r="G143"/>
  <c r="F143"/>
  <c r="E143"/>
  <c r="M142"/>
  <c r="L142"/>
  <c r="K142"/>
  <c r="J142"/>
  <c r="I142"/>
  <c r="H142"/>
  <c r="G142"/>
  <c r="F142"/>
  <c r="E142"/>
  <c r="M141"/>
  <c r="L141"/>
  <c r="K141"/>
  <c r="J141"/>
  <c r="I141"/>
  <c r="H141"/>
  <c r="G141"/>
  <c r="F141"/>
  <c r="E141"/>
  <c r="M140"/>
  <c r="L140"/>
  <c r="K140"/>
  <c r="J140"/>
  <c r="I140"/>
  <c r="H140"/>
  <c r="G140"/>
  <c r="F140"/>
  <c r="E140"/>
  <c r="M139"/>
  <c r="L139"/>
  <c r="K139"/>
  <c r="J139"/>
  <c r="I139"/>
  <c r="H139"/>
  <c r="G139"/>
  <c r="F139"/>
  <c r="E139"/>
  <c r="M138"/>
  <c r="L138"/>
  <c r="K138"/>
  <c r="J138"/>
  <c r="I138"/>
  <c r="H138"/>
  <c r="G138"/>
  <c r="F138"/>
  <c r="E138"/>
  <c r="M137"/>
  <c r="L137"/>
  <c r="K137"/>
  <c r="J137"/>
  <c r="I137"/>
  <c r="H137"/>
  <c r="G137"/>
  <c r="F137"/>
  <c r="E137"/>
  <c r="M136"/>
  <c r="L136"/>
  <c r="K136"/>
  <c r="J136"/>
  <c r="I136"/>
  <c r="H136"/>
  <c r="G136"/>
  <c r="F136"/>
  <c r="E136"/>
  <c r="M135"/>
  <c r="L135"/>
  <c r="K135"/>
  <c r="J135"/>
  <c r="I135"/>
  <c r="H135"/>
  <c r="G135"/>
  <c r="F135"/>
  <c r="E135"/>
  <c r="M134"/>
  <c r="L134"/>
  <c r="K134"/>
  <c r="J134"/>
  <c r="I134"/>
  <c r="H134"/>
  <c r="G134"/>
  <c r="F134"/>
  <c r="E134"/>
  <c r="M133"/>
  <c r="L133"/>
  <c r="K133"/>
  <c r="J133"/>
  <c r="I133"/>
  <c r="H133"/>
  <c r="G133"/>
  <c r="F133"/>
  <c r="E133"/>
  <c r="M132"/>
  <c r="L132"/>
  <c r="K132"/>
  <c r="J132"/>
  <c r="I132"/>
  <c r="H132"/>
  <c r="G132"/>
  <c r="F132"/>
  <c r="E132"/>
  <c r="M131"/>
  <c r="L131"/>
  <c r="K131"/>
  <c r="J131"/>
  <c r="I131"/>
  <c r="H131"/>
  <c r="G131"/>
  <c r="F131"/>
  <c r="E131"/>
  <c r="M130"/>
  <c r="L130"/>
  <c r="K130"/>
  <c r="J130"/>
  <c r="I130"/>
  <c r="H130"/>
  <c r="G130"/>
  <c r="F130"/>
  <c r="E130"/>
  <c r="M129"/>
  <c r="L129"/>
  <c r="K129"/>
  <c r="J129"/>
  <c r="I129"/>
  <c r="H129"/>
  <c r="G129"/>
  <c r="F129"/>
  <c r="E129"/>
  <c r="M128"/>
  <c r="L128"/>
  <c r="K128"/>
  <c r="J128"/>
  <c r="I128"/>
  <c r="H128"/>
  <c r="G128"/>
  <c r="F128"/>
  <c r="E128"/>
  <c r="M127"/>
  <c r="L127"/>
  <c r="K127"/>
  <c r="J127"/>
  <c r="I127"/>
  <c r="H127"/>
  <c r="G127"/>
  <c r="F127"/>
  <c r="E127"/>
  <c r="M126"/>
  <c r="L126"/>
  <c r="K126"/>
  <c r="J126"/>
  <c r="I126"/>
  <c r="H126"/>
  <c r="G126"/>
  <c r="F126"/>
  <c r="E126"/>
  <c r="M125"/>
  <c r="L125"/>
  <c r="K125"/>
  <c r="J125"/>
  <c r="I125"/>
  <c r="H125"/>
  <c r="G125"/>
  <c r="F125"/>
  <c r="E125"/>
  <c r="M124"/>
  <c r="L124"/>
  <c r="K124"/>
  <c r="J124"/>
  <c r="I124"/>
  <c r="H124"/>
  <c r="G124"/>
  <c r="F124"/>
  <c r="E124"/>
  <c r="M123"/>
  <c r="L123"/>
  <c r="K123"/>
  <c r="J123"/>
  <c r="I123"/>
  <c r="H123"/>
  <c r="G123"/>
  <c r="F123"/>
  <c r="E123"/>
  <c r="M122"/>
  <c r="L122"/>
  <c r="K122"/>
  <c r="J122"/>
  <c r="I122"/>
  <c r="H122"/>
  <c r="G122"/>
  <c r="F122"/>
  <c r="E122"/>
  <c r="M121"/>
  <c r="L121"/>
  <c r="K121"/>
  <c r="J121"/>
  <c r="I121"/>
  <c r="H121"/>
  <c r="G121"/>
  <c r="F121"/>
  <c r="E121"/>
  <c r="M120"/>
  <c r="L120"/>
  <c r="K120"/>
  <c r="J120"/>
  <c r="I120"/>
  <c r="H120"/>
  <c r="G120"/>
  <c r="F120"/>
  <c r="E120"/>
  <c r="M119"/>
  <c r="L119"/>
  <c r="K119"/>
  <c r="J119"/>
  <c r="I119"/>
  <c r="H119"/>
  <c r="G119"/>
  <c r="F119"/>
  <c r="E119"/>
  <c r="M118"/>
  <c r="L118"/>
  <c r="K118"/>
  <c r="J118"/>
  <c r="I118"/>
  <c r="H118"/>
  <c r="G118"/>
  <c r="F118"/>
  <c r="E118"/>
  <c r="M117"/>
  <c r="L117"/>
  <c r="K117"/>
  <c r="J117"/>
  <c r="I117"/>
  <c r="H117"/>
  <c r="G117"/>
  <c r="F117"/>
  <c r="E117"/>
  <c r="M116"/>
  <c r="L116"/>
  <c r="K116"/>
  <c r="J116"/>
  <c r="I116"/>
  <c r="H116"/>
  <c r="G116"/>
  <c r="F116"/>
  <c r="E116"/>
  <c r="M115"/>
  <c r="L115"/>
  <c r="K115"/>
  <c r="J115"/>
  <c r="I115"/>
  <c r="H115"/>
  <c r="G115"/>
  <c r="F115"/>
  <c r="E115"/>
  <c r="M114"/>
  <c r="L114"/>
  <c r="K114"/>
  <c r="J114"/>
  <c r="I114"/>
  <c r="H114"/>
  <c r="G114"/>
  <c r="F114"/>
  <c r="E114"/>
  <c r="M113"/>
  <c r="L113"/>
  <c r="K113"/>
  <c r="J113"/>
  <c r="I113"/>
  <c r="H113"/>
  <c r="G113"/>
  <c r="F113"/>
  <c r="E113"/>
  <c r="M112"/>
  <c r="L112"/>
  <c r="K112"/>
  <c r="J112"/>
  <c r="I112"/>
  <c r="H112"/>
  <c r="G112"/>
  <c r="F112"/>
  <c r="E112"/>
  <c r="M111"/>
  <c r="L111"/>
  <c r="K111"/>
  <c r="J111"/>
  <c r="I111"/>
  <c r="H111"/>
  <c r="G111"/>
  <c r="F111"/>
  <c r="E111"/>
  <c r="M110"/>
  <c r="L110"/>
  <c r="K110"/>
  <c r="J110"/>
  <c r="I110"/>
  <c r="H110"/>
  <c r="G110"/>
  <c r="F110"/>
  <c r="E110"/>
  <c r="M109"/>
  <c r="L109"/>
  <c r="K109"/>
  <c r="J109"/>
  <c r="I109"/>
  <c r="H109"/>
  <c r="G109"/>
  <c r="F109"/>
  <c r="E109"/>
  <c r="M108"/>
  <c r="L108"/>
  <c r="K108"/>
  <c r="J108"/>
  <c r="I108"/>
  <c r="H108"/>
  <c r="G108"/>
  <c r="F108"/>
  <c r="E108"/>
  <c r="M107"/>
  <c r="L107"/>
  <c r="K107"/>
  <c r="J107"/>
  <c r="I107"/>
  <c r="H107"/>
  <c r="G107"/>
  <c r="F107"/>
  <c r="E107"/>
  <c r="M106"/>
  <c r="L106"/>
  <c r="K106"/>
  <c r="J106"/>
  <c r="I106"/>
  <c r="H106"/>
  <c r="G106"/>
  <c r="F106"/>
  <c r="E106"/>
  <c r="M105"/>
  <c r="L105"/>
  <c r="K105"/>
  <c r="J105"/>
  <c r="I105"/>
  <c r="H105"/>
  <c r="G105"/>
  <c r="F105"/>
  <c r="E105"/>
  <c r="M104"/>
  <c r="L104"/>
  <c r="K104"/>
  <c r="J104"/>
  <c r="I104"/>
  <c r="H104"/>
  <c r="G104"/>
  <c r="F104"/>
  <c r="E104"/>
  <c r="M103"/>
  <c r="L103"/>
  <c r="K103"/>
  <c r="J103"/>
  <c r="I103"/>
  <c r="H103"/>
  <c r="G103"/>
  <c r="F103"/>
  <c r="E103"/>
  <c r="M102"/>
  <c r="L102"/>
  <c r="K102"/>
  <c r="J102"/>
  <c r="I102"/>
  <c r="H102"/>
  <c r="G102"/>
  <c r="F102"/>
  <c r="E102"/>
  <c r="M101"/>
  <c r="L101"/>
  <c r="K101"/>
  <c r="J101"/>
  <c r="I101"/>
  <c r="H101"/>
  <c r="G101"/>
  <c r="F101"/>
  <c r="E101"/>
  <c r="M100"/>
  <c r="L100"/>
  <c r="K100"/>
  <c r="J100"/>
  <c r="I100"/>
  <c r="H100"/>
  <c r="G100"/>
  <c r="F100"/>
  <c r="E100"/>
  <c r="M99"/>
  <c r="L99"/>
  <c r="K99"/>
  <c r="J99"/>
  <c r="I99"/>
  <c r="H99"/>
  <c r="G99"/>
  <c r="F99"/>
  <c r="E99"/>
  <c r="M98"/>
  <c r="L98"/>
  <c r="K98"/>
  <c r="J98"/>
  <c r="I98"/>
  <c r="H98"/>
  <c r="G98"/>
  <c r="F98"/>
  <c r="E98"/>
  <c r="M97"/>
  <c r="L97"/>
  <c r="K97"/>
  <c r="J97"/>
  <c r="I97"/>
  <c r="H97"/>
  <c r="G97"/>
  <c r="F97"/>
  <c r="E97"/>
  <c r="M96"/>
  <c r="L96"/>
  <c r="K96"/>
  <c r="J96"/>
  <c r="I96"/>
  <c r="H96"/>
  <c r="G96"/>
  <c r="F96"/>
  <c r="E96"/>
  <c r="M95"/>
  <c r="L95"/>
  <c r="K95"/>
  <c r="J95"/>
  <c r="I95"/>
  <c r="H95"/>
  <c r="G95"/>
  <c r="F95"/>
  <c r="E95"/>
  <c r="M94"/>
  <c r="L94"/>
  <c r="K94"/>
  <c r="J94"/>
  <c r="I94"/>
  <c r="H94"/>
  <c r="G94"/>
  <c r="F94"/>
  <c r="E94"/>
  <c r="M93"/>
  <c r="L93"/>
  <c r="K93"/>
  <c r="J93"/>
  <c r="I93"/>
  <c r="H93"/>
  <c r="G93"/>
  <c r="F93"/>
  <c r="E93"/>
  <c r="M92"/>
  <c r="L92"/>
  <c r="K92"/>
  <c r="J92"/>
  <c r="I92"/>
  <c r="H92"/>
  <c r="G92"/>
  <c r="F92"/>
  <c r="E92"/>
  <c r="M91"/>
  <c r="L91"/>
  <c r="K91"/>
  <c r="J91"/>
  <c r="I91"/>
  <c r="H91"/>
  <c r="G91"/>
  <c r="F91"/>
  <c r="E91"/>
  <c r="M90"/>
  <c r="L90"/>
  <c r="K90"/>
  <c r="J90"/>
  <c r="I90"/>
  <c r="H90"/>
  <c r="G90"/>
  <c r="F90"/>
  <c r="E90"/>
  <c r="M89"/>
  <c r="L89"/>
  <c r="K89"/>
  <c r="J89"/>
  <c r="I89"/>
  <c r="H89"/>
  <c r="G89"/>
  <c r="F89"/>
  <c r="E89"/>
  <c r="M88"/>
  <c r="L88"/>
  <c r="K88"/>
  <c r="J88"/>
  <c r="I88"/>
  <c r="H88"/>
  <c r="G88"/>
  <c r="F88"/>
  <c r="E88"/>
  <c r="M87"/>
  <c r="L87"/>
  <c r="K87"/>
  <c r="J87"/>
  <c r="I87"/>
  <c r="H87"/>
  <c r="G87"/>
  <c r="F87"/>
  <c r="E87"/>
  <c r="M86"/>
  <c r="L86"/>
  <c r="K86"/>
  <c r="J86"/>
  <c r="I86"/>
  <c r="H86"/>
  <c r="G86"/>
  <c r="F86"/>
  <c r="E86"/>
  <c r="M85"/>
  <c r="L85"/>
  <c r="K85"/>
  <c r="J85"/>
  <c r="I85"/>
  <c r="H85"/>
  <c r="G85"/>
  <c r="F85"/>
  <c r="E85"/>
  <c r="M84"/>
  <c r="L84"/>
  <c r="K84"/>
  <c r="J84"/>
  <c r="I84"/>
  <c r="H84"/>
  <c r="G84"/>
  <c r="F84"/>
  <c r="E84"/>
  <c r="M83"/>
  <c r="L83"/>
  <c r="K83"/>
  <c r="J83"/>
  <c r="I83"/>
  <c r="H83"/>
  <c r="G83"/>
  <c r="F83"/>
  <c r="E83"/>
  <c r="M82"/>
  <c r="L82"/>
  <c r="K82"/>
  <c r="J82"/>
  <c r="I82"/>
  <c r="H82"/>
  <c r="G82"/>
  <c r="F82"/>
  <c r="E82"/>
  <c r="M81"/>
  <c r="L81"/>
  <c r="K81"/>
  <c r="J81"/>
  <c r="I81"/>
  <c r="H81"/>
  <c r="G81"/>
  <c r="F81"/>
  <c r="E81"/>
  <c r="M80"/>
  <c r="L80"/>
  <c r="K80"/>
  <c r="J80"/>
  <c r="I80"/>
  <c r="H80"/>
  <c r="G80"/>
  <c r="F80"/>
  <c r="E80"/>
  <c r="M79"/>
  <c r="L79"/>
  <c r="K79"/>
  <c r="J79"/>
  <c r="I79"/>
  <c r="H79"/>
  <c r="G79"/>
  <c r="F79"/>
  <c r="E79"/>
  <c r="M78"/>
  <c r="L78"/>
  <c r="K78"/>
  <c r="J78"/>
  <c r="I78"/>
  <c r="H78"/>
  <c r="G78"/>
  <c r="F78"/>
  <c r="E78"/>
  <c r="M77"/>
  <c r="L77"/>
  <c r="K77"/>
  <c r="J77"/>
  <c r="I77"/>
  <c r="H77"/>
  <c r="G77"/>
  <c r="F77"/>
  <c r="E77"/>
  <c r="M76"/>
  <c r="L76"/>
  <c r="K76"/>
  <c r="J76"/>
  <c r="I76"/>
  <c r="H76"/>
  <c r="G76"/>
  <c r="F76"/>
  <c r="E76"/>
  <c r="M75"/>
  <c r="L75"/>
  <c r="K75"/>
  <c r="J75"/>
  <c r="I75"/>
  <c r="H75"/>
  <c r="G75"/>
  <c r="F75"/>
  <c r="E75"/>
  <c r="M74"/>
  <c r="L74"/>
  <c r="K74"/>
  <c r="J74"/>
  <c r="I74"/>
  <c r="H74"/>
  <c r="G74"/>
  <c r="F74"/>
  <c r="E74"/>
  <c r="M73"/>
  <c r="L73"/>
  <c r="K73"/>
  <c r="J73"/>
  <c r="I73"/>
  <c r="H73"/>
  <c r="G73"/>
  <c r="F73"/>
  <c r="E73"/>
  <c r="M72"/>
  <c r="L72"/>
  <c r="K72"/>
  <c r="J72"/>
  <c r="I72"/>
  <c r="H72"/>
  <c r="G72"/>
  <c r="F72"/>
  <c r="E72"/>
  <c r="M71"/>
  <c r="L71"/>
  <c r="K71"/>
  <c r="J71"/>
  <c r="I71"/>
  <c r="H71"/>
  <c r="G71"/>
  <c r="F71"/>
  <c r="E71"/>
  <c r="M70"/>
  <c r="L70"/>
  <c r="K70"/>
  <c r="J70"/>
  <c r="I70"/>
  <c r="H70"/>
  <c r="G70"/>
  <c r="F70"/>
  <c r="E70"/>
  <c r="M69"/>
  <c r="L69"/>
  <c r="K69"/>
  <c r="J69"/>
  <c r="I69"/>
  <c r="H69"/>
  <c r="G69"/>
  <c r="F69"/>
  <c r="E69"/>
  <c r="M68"/>
  <c r="L68"/>
  <c r="K68"/>
  <c r="J68"/>
  <c r="I68"/>
  <c r="H68"/>
  <c r="G68"/>
  <c r="F68"/>
  <c r="E68"/>
  <c r="M67"/>
  <c r="L67"/>
  <c r="K67"/>
  <c r="J67"/>
  <c r="I67"/>
  <c r="H67"/>
  <c r="G67"/>
  <c r="F67"/>
  <c r="E67"/>
  <c r="M66"/>
  <c r="L66"/>
  <c r="K66"/>
  <c r="J66"/>
  <c r="I66"/>
  <c r="H66"/>
  <c r="G66"/>
  <c r="F66"/>
  <c r="E66"/>
  <c r="M65"/>
  <c r="L65"/>
  <c r="K65"/>
  <c r="J65"/>
  <c r="I65"/>
  <c r="H65"/>
  <c r="G65"/>
  <c r="F65"/>
  <c r="E65"/>
  <c r="M64"/>
  <c r="L64"/>
  <c r="K64"/>
  <c r="J64"/>
  <c r="I64"/>
  <c r="H64"/>
  <c r="G64"/>
  <c r="F64"/>
  <c r="E64"/>
  <c r="M63"/>
  <c r="L63"/>
  <c r="K63"/>
  <c r="J63"/>
  <c r="I63"/>
  <c r="H63"/>
  <c r="G63"/>
  <c r="F63"/>
  <c r="E63"/>
  <c r="M62"/>
  <c r="L62"/>
  <c r="K62"/>
  <c r="J62"/>
  <c r="I62"/>
  <c r="H62"/>
  <c r="G62"/>
  <c r="F62"/>
  <c r="E62"/>
  <c r="M61"/>
  <c r="L61"/>
  <c r="K61"/>
  <c r="J61"/>
  <c r="I61"/>
  <c r="H61"/>
  <c r="G61"/>
  <c r="F61"/>
  <c r="E61"/>
  <c r="M60"/>
  <c r="L60"/>
  <c r="K60"/>
  <c r="J60"/>
  <c r="I60"/>
  <c r="H60"/>
  <c r="G60"/>
  <c r="F60"/>
  <c r="E60"/>
  <c r="M59"/>
  <c r="L59"/>
  <c r="K59"/>
  <c r="J59"/>
  <c r="I59"/>
  <c r="H59"/>
  <c r="G59"/>
  <c r="F59"/>
  <c r="E59"/>
  <c r="M58"/>
  <c r="L58"/>
  <c r="K58"/>
  <c r="J58"/>
  <c r="I58"/>
  <c r="H58"/>
  <c r="G58"/>
  <c r="F58"/>
  <c r="E58"/>
  <c r="M57"/>
  <c r="L57"/>
  <c r="K57"/>
  <c r="J57"/>
  <c r="I57"/>
  <c r="H57"/>
  <c r="G57"/>
  <c r="F57"/>
  <c r="E57"/>
  <c r="M56"/>
  <c r="L56"/>
  <c r="K56"/>
  <c r="J56"/>
  <c r="I56"/>
  <c r="H56"/>
  <c r="G56"/>
  <c r="F56"/>
  <c r="E56"/>
  <c r="M55"/>
  <c r="L55"/>
  <c r="K55"/>
  <c r="J55"/>
  <c r="I55"/>
  <c r="H55"/>
  <c r="G55"/>
  <c r="F55"/>
  <c r="E55"/>
  <c r="M54"/>
  <c r="L54"/>
  <c r="K54"/>
  <c r="J54"/>
  <c r="I54"/>
  <c r="H54"/>
  <c r="G54"/>
  <c r="F54"/>
  <c r="E54"/>
  <c r="M53"/>
  <c r="L53"/>
  <c r="K53"/>
  <c r="J53"/>
  <c r="I53"/>
  <c r="H53"/>
  <c r="G53"/>
  <c r="F53"/>
  <c r="E53"/>
  <c r="M52"/>
  <c r="L52"/>
  <c r="K52"/>
  <c r="J52"/>
  <c r="I52"/>
  <c r="H52"/>
  <c r="G52"/>
  <c r="F52"/>
  <c r="E52"/>
  <c r="M51"/>
  <c r="L51"/>
  <c r="K51"/>
  <c r="J51"/>
  <c r="I51"/>
  <c r="H51"/>
  <c r="G51"/>
  <c r="F51"/>
  <c r="E51"/>
  <c r="M50"/>
  <c r="L50"/>
  <c r="K50"/>
  <c r="J50"/>
  <c r="I50"/>
  <c r="H50"/>
  <c r="G50"/>
  <c r="F50"/>
  <c r="E50"/>
  <c r="M49"/>
  <c r="L49"/>
  <c r="K49"/>
  <c r="J49"/>
  <c r="I49"/>
  <c r="H49"/>
  <c r="G49"/>
  <c r="F49"/>
  <c r="E49"/>
  <c r="M48"/>
  <c r="L48"/>
  <c r="K48"/>
  <c r="J48"/>
  <c r="I48"/>
  <c r="H48"/>
  <c r="G48"/>
  <c r="F48"/>
  <c r="E48"/>
  <c r="M47"/>
  <c r="L47"/>
  <c r="K47"/>
  <c r="J47"/>
  <c r="I47"/>
  <c r="H47"/>
  <c r="G47"/>
  <c r="F47"/>
  <c r="E47"/>
  <c r="M46"/>
  <c r="L46"/>
  <c r="K46"/>
  <c r="J46"/>
  <c r="I46"/>
  <c r="H46"/>
  <c r="G46"/>
  <c r="F46"/>
  <c r="E46"/>
  <c r="M45"/>
  <c r="L45"/>
  <c r="K45"/>
  <c r="J45"/>
  <c r="I45"/>
  <c r="H45"/>
  <c r="G45"/>
  <c r="F45"/>
  <c r="E45"/>
  <c r="M44"/>
  <c r="L44"/>
  <c r="K44"/>
  <c r="J44"/>
  <c r="I44"/>
  <c r="H44"/>
  <c r="G44"/>
  <c r="F44"/>
  <c r="E44"/>
  <c r="M43"/>
  <c r="L43"/>
  <c r="K43"/>
  <c r="J43"/>
  <c r="I43"/>
  <c r="H43"/>
  <c r="G43"/>
  <c r="F43"/>
  <c r="E43"/>
  <c r="M42"/>
  <c r="L42"/>
  <c r="K42"/>
  <c r="J42"/>
  <c r="I42"/>
  <c r="H42"/>
  <c r="G42"/>
  <c r="F42"/>
  <c r="E42"/>
  <c r="M41"/>
  <c r="L41"/>
  <c r="K41"/>
  <c r="J41"/>
  <c r="I41"/>
  <c r="H41"/>
  <c r="G41"/>
  <c r="F41"/>
  <c r="E41"/>
  <c r="M40"/>
  <c r="L40"/>
  <c r="K40"/>
  <c r="J40"/>
  <c r="I40"/>
  <c r="H40"/>
  <c r="G40"/>
  <c r="F40"/>
  <c r="E40"/>
  <c r="M39"/>
  <c r="L39"/>
  <c r="K39"/>
  <c r="J39"/>
  <c r="I39"/>
  <c r="H39"/>
  <c r="G39"/>
  <c r="F39"/>
  <c r="E39"/>
  <c r="M38"/>
  <c r="L38"/>
  <c r="K38"/>
  <c r="J38"/>
  <c r="I38"/>
  <c r="H38"/>
  <c r="G38"/>
  <c r="F38"/>
  <c r="E38"/>
  <c r="M37"/>
  <c r="L37"/>
  <c r="K37"/>
  <c r="J37"/>
  <c r="I37"/>
  <c r="H37"/>
  <c r="G37"/>
  <c r="F37"/>
  <c r="E37"/>
  <c r="M36"/>
  <c r="L36"/>
  <c r="K36"/>
  <c r="J36"/>
  <c r="I36"/>
  <c r="H36"/>
  <c r="G36"/>
  <c r="F36"/>
  <c r="E36"/>
  <c r="M35"/>
  <c r="L35"/>
  <c r="K35"/>
  <c r="J35"/>
  <c r="I35"/>
  <c r="H35"/>
  <c r="G35"/>
  <c r="F35"/>
  <c r="E35"/>
  <c r="M34"/>
  <c r="L34"/>
  <c r="K34"/>
  <c r="J34"/>
  <c r="I34"/>
  <c r="H34"/>
  <c r="G34"/>
  <c r="F34"/>
  <c r="E34"/>
  <c r="M33"/>
  <c r="L33"/>
  <c r="K33"/>
  <c r="J33"/>
  <c r="I33"/>
  <c r="H33"/>
  <c r="G33"/>
  <c r="F33"/>
  <c r="E33"/>
  <c r="M32"/>
  <c r="L32"/>
  <c r="K32"/>
  <c r="J32"/>
  <c r="I32"/>
  <c r="H32"/>
  <c r="G32"/>
  <c r="F32"/>
  <c r="E32"/>
  <c r="M31"/>
  <c r="L31"/>
  <c r="K31"/>
  <c r="J31"/>
  <c r="I31"/>
  <c r="H31"/>
  <c r="G31"/>
  <c r="F31"/>
  <c r="E31"/>
  <c r="M30"/>
  <c r="L30"/>
  <c r="K30"/>
  <c r="J30"/>
  <c r="I30"/>
  <c r="H30"/>
  <c r="G30"/>
  <c r="F30"/>
  <c r="E30"/>
  <c r="M29"/>
  <c r="L29"/>
  <c r="K29"/>
  <c r="J29"/>
  <c r="I29"/>
  <c r="H29"/>
  <c r="G29"/>
  <c r="F29"/>
  <c r="E29"/>
  <c r="M28"/>
  <c r="L28"/>
  <c r="K28"/>
  <c r="J28"/>
  <c r="I28"/>
  <c r="H28"/>
  <c r="G28"/>
  <c r="F28"/>
  <c r="E28"/>
  <c r="M27"/>
  <c r="L27"/>
  <c r="K27"/>
  <c r="J27"/>
  <c r="I27"/>
  <c r="H27"/>
  <c r="G27"/>
  <c r="F27"/>
  <c r="E27"/>
  <c r="M26"/>
  <c r="L26"/>
  <c r="K26"/>
  <c r="J26"/>
  <c r="I26"/>
  <c r="H26"/>
  <c r="G26"/>
  <c r="F26"/>
  <c r="E26"/>
  <c r="M25"/>
  <c r="L25"/>
  <c r="K25"/>
  <c r="J25"/>
  <c r="I25"/>
  <c r="H25"/>
  <c r="G25"/>
  <c r="F25"/>
  <c r="E25"/>
  <c r="M24"/>
  <c r="L24"/>
  <c r="K24"/>
  <c r="J24"/>
  <c r="I24"/>
  <c r="H24"/>
  <c r="G24"/>
  <c r="F24"/>
  <c r="E24"/>
  <c r="M23"/>
  <c r="L23"/>
  <c r="K23"/>
  <c r="J23"/>
  <c r="I23"/>
  <c r="H23"/>
  <c r="G23"/>
  <c r="F23"/>
  <c r="E23"/>
  <c r="M22"/>
  <c r="L22"/>
  <c r="K22"/>
  <c r="J22"/>
  <c r="I22"/>
  <c r="H22"/>
  <c r="G22"/>
  <c r="F22"/>
  <c r="E22"/>
  <c r="M21"/>
  <c r="L21"/>
  <c r="K21"/>
  <c r="J21"/>
  <c r="I21"/>
  <c r="H21"/>
  <c r="G21"/>
  <c r="F21"/>
  <c r="E21"/>
  <c r="M20"/>
  <c r="L20"/>
  <c r="K20"/>
  <c r="J20"/>
  <c r="I20"/>
  <c r="H20"/>
  <c r="G20"/>
  <c r="F20"/>
  <c r="E20"/>
  <c r="M19"/>
  <c r="L19"/>
  <c r="K19"/>
  <c r="J19"/>
  <c r="I19"/>
  <c r="H19"/>
  <c r="G19"/>
  <c r="F19"/>
  <c r="E19"/>
  <c r="M18"/>
  <c r="L18"/>
  <c r="K18"/>
  <c r="J18"/>
  <c r="I18"/>
  <c r="H18"/>
  <c r="G18"/>
  <c r="F18"/>
  <c r="E18"/>
  <c r="M17"/>
  <c r="L17"/>
  <c r="K17"/>
  <c r="J17"/>
  <c r="I17"/>
  <c r="H17"/>
  <c r="G17"/>
  <c r="F17"/>
  <c r="E17"/>
  <c r="M16"/>
  <c r="L16"/>
  <c r="K16"/>
  <c r="J16"/>
  <c r="I16"/>
  <c r="H16"/>
  <c r="G16"/>
  <c r="F16"/>
  <c r="E16"/>
  <c r="M15"/>
  <c r="L15"/>
  <c r="K15"/>
  <c r="J15"/>
  <c r="I15"/>
  <c r="H15"/>
  <c r="G15"/>
  <c r="F15"/>
  <c r="E15"/>
  <c r="M14"/>
  <c r="L14"/>
  <c r="K14"/>
  <c r="J14"/>
  <c r="I14"/>
  <c r="H14"/>
  <c r="G14"/>
  <c r="F14"/>
  <c r="E14"/>
  <c r="M13"/>
  <c r="L13"/>
  <c r="K13"/>
  <c r="J13"/>
  <c r="I13"/>
  <c r="H13"/>
  <c r="G13"/>
  <c r="F13"/>
  <c r="E13"/>
  <c r="M12"/>
  <c r="L12"/>
  <c r="K12"/>
  <c r="J12"/>
  <c r="I12"/>
  <c r="H12"/>
  <c r="G12"/>
  <c r="F12"/>
  <c r="E12"/>
  <c r="M11"/>
  <c r="L11"/>
  <c r="K11"/>
  <c r="J11"/>
  <c r="I11"/>
  <c r="H11"/>
  <c r="G11"/>
  <c r="F11"/>
  <c r="E11"/>
  <c r="M10"/>
  <c r="L10"/>
  <c r="K10"/>
  <c r="J10"/>
  <c r="I10"/>
  <c r="H10"/>
  <c r="G10"/>
  <c r="F10"/>
  <c r="E10"/>
  <c r="M9"/>
  <c r="L9"/>
  <c r="K9"/>
  <c r="J9"/>
  <c r="I9"/>
  <c r="H9"/>
  <c r="G9"/>
  <c r="F9"/>
  <c r="E9"/>
  <c r="M8"/>
  <c r="L8"/>
  <c r="K8"/>
  <c r="J8"/>
  <c r="I8"/>
  <c r="H8"/>
  <c r="G8"/>
  <c r="F8"/>
  <c r="E8"/>
  <c r="M7"/>
  <c r="L7"/>
  <c r="K7"/>
  <c r="J7"/>
  <c r="I7"/>
  <c r="H7"/>
  <c r="G7"/>
  <c r="F7"/>
  <c r="E7"/>
  <c r="M6"/>
  <c r="L6"/>
  <c r="K6"/>
  <c r="J6"/>
  <c r="I6"/>
  <c r="H6"/>
  <c r="G6"/>
  <c r="F6"/>
  <c r="E6"/>
  <c r="M5"/>
  <c r="L5"/>
  <c r="K5"/>
  <c r="J5"/>
  <c r="I5"/>
  <c r="H5"/>
  <c r="G5"/>
  <c r="F5"/>
  <c r="E5"/>
  <c r="M4"/>
  <c r="L4"/>
  <c r="K4"/>
  <c r="J4"/>
  <c r="I4"/>
  <c r="H4"/>
  <c r="G4"/>
  <c r="F4"/>
  <c r="E4"/>
  <c r="M3"/>
  <c r="L3"/>
  <c r="K3"/>
  <c r="J3"/>
  <c r="I3"/>
  <c r="H3"/>
  <c r="G3"/>
  <c r="F3"/>
  <c r="E3"/>
  <c r="M2"/>
  <c r="L2"/>
  <c r="K2"/>
  <c r="J2"/>
  <c r="I2"/>
  <c r="H2"/>
  <c r="G2"/>
  <c r="F2"/>
  <c r="E2"/>
  <c r="H11" i="3"/>
  <c r="H10"/>
  <c r="L5"/>
  <c r="L9"/>
  <c r="P2" i="1"/>
  <c r="C14" i="3"/>
  <c r="D14" s="1"/>
  <c r="C15"/>
  <c r="D15" s="1"/>
  <c r="C16"/>
  <c r="D16" s="1"/>
  <c r="C17"/>
  <c r="D17" s="1"/>
  <c r="C18"/>
  <c r="D18" s="1"/>
  <c r="C19"/>
  <c r="D19"/>
  <c r="C20"/>
  <c r="D20"/>
  <c r="C21"/>
  <c r="D21"/>
  <c r="C22"/>
  <c r="D22"/>
  <c r="C23"/>
  <c r="D23"/>
  <c r="C24"/>
  <c r="D24"/>
  <c r="C25"/>
  <c r="D25"/>
  <c r="C26"/>
  <c r="D26"/>
  <c r="C27"/>
  <c r="D27"/>
  <c r="C28"/>
  <c r="D28"/>
  <c r="C29"/>
  <c r="D29"/>
  <c r="C30"/>
  <c r="D30"/>
  <c r="C31"/>
  <c r="D31"/>
  <c r="C32"/>
  <c r="D32"/>
  <c r="C33"/>
  <c r="D33"/>
  <c r="C34"/>
  <c r="D34"/>
  <c r="C35"/>
  <c r="D35"/>
  <c r="C36"/>
  <c r="D36"/>
  <c r="C37"/>
  <c r="D37"/>
  <c r="C38"/>
  <c r="D38"/>
  <c r="C39"/>
  <c r="D39"/>
  <c r="C40"/>
  <c r="D40"/>
  <c r="C41"/>
  <c r="D41"/>
  <c r="C42"/>
  <c r="D42"/>
  <c r="C43"/>
  <c r="D43"/>
  <c r="C44"/>
  <c r="D44"/>
  <c r="C45"/>
  <c r="D45"/>
  <c r="C46"/>
  <c r="D46"/>
  <c r="C47"/>
  <c r="D47"/>
  <c r="C48"/>
  <c r="D48"/>
  <c r="C49"/>
  <c r="D49"/>
  <c r="C50"/>
  <c r="D50"/>
  <c r="C51"/>
  <c r="D51"/>
  <c r="C52"/>
  <c r="D52"/>
  <c r="C53"/>
  <c r="D53"/>
  <c r="C54"/>
  <c r="D54"/>
  <c r="C55"/>
  <c r="D55"/>
  <c r="C56"/>
  <c r="D56"/>
  <c r="C57"/>
  <c r="D57"/>
  <c r="C58"/>
  <c r="D58"/>
  <c r="C59"/>
  <c r="D59"/>
  <c r="C60"/>
  <c r="D60"/>
  <c r="C61"/>
  <c r="D61"/>
  <c r="C62"/>
  <c r="D62"/>
  <c r="C63"/>
  <c r="D63"/>
  <c r="C64"/>
  <c r="D64"/>
  <c r="C65"/>
  <c r="D65"/>
  <c r="C66"/>
  <c r="D66"/>
  <c r="C67"/>
  <c r="D67"/>
  <c r="C68"/>
  <c r="D68"/>
  <c r="C69"/>
  <c r="D69"/>
  <c r="C70"/>
  <c r="D70"/>
  <c r="C71"/>
  <c r="D71"/>
  <c r="C72"/>
  <c r="D72"/>
  <c r="C73"/>
  <c r="D73"/>
  <c r="C74"/>
  <c r="D74"/>
  <c r="C75"/>
  <c r="D75"/>
  <c r="C76"/>
  <c r="D76"/>
  <c r="C77"/>
  <c r="D77"/>
  <c r="C78"/>
  <c r="D78"/>
  <c r="C79"/>
  <c r="D79"/>
  <c r="C80"/>
  <c r="D80"/>
  <c r="C81"/>
  <c r="D81"/>
  <c r="C82"/>
  <c r="D82"/>
  <c r="C83"/>
  <c r="D83"/>
  <c r="C84"/>
  <c r="D84"/>
  <c r="C85"/>
  <c r="D85"/>
  <c r="C86"/>
  <c r="D86"/>
  <c r="C87"/>
  <c r="D87"/>
  <c r="C88"/>
  <c r="D88"/>
  <c r="C89"/>
  <c r="D89"/>
  <c r="C90"/>
  <c r="D90"/>
  <c r="C91"/>
  <c r="D91"/>
  <c r="C92"/>
  <c r="D92"/>
  <c r="C93"/>
  <c r="D93"/>
  <c r="C94"/>
  <c r="D94"/>
  <c r="C95"/>
  <c r="D95"/>
  <c r="C96"/>
  <c r="D96"/>
  <c r="C97"/>
  <c r="D97"/>
  <c r="C98"/>
  <c r="D98"/>
  <c r="C99"/>
  <c r="D99"/>
  <c r="D2" i="1"/>
  <c r="D139"/>
  <c r="D141"/>
  <c r="D143"/>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209"/>
  <c r="D210"/>
  <c r="D211"/>
  <c r="D212"/>
  <c r="D213"/>
  <c r="D214"/>
  <c r="D215"/>
  <c r="D216"/>
  <c r="D217"/>
  <c r="D218"/>
  <c r="D219"/>
  <c r="D220"/>
  <c r="D221"/>
  <c r="D222"/>
  <c r="D223"/>
  <c r="D224"/>
  <c r="D225"/>
  <c r="D226"/>
  <c r="D227"/>
  <c r="D228"/>
  <c r="D229"/>
  <c r="D230"/>
  <c r="D231"/>
  <c r="D232"/>
  <c r="D233"/>
  <c r="D234"/>
  <c r="D235"/>
  <c r="D236"/>
  <c r="D237"/>
  <c r="D238"/>
  <c r="D239"/>
  <c r="D240"/>
  <c r="D241"/>
  <c r="D242"/>
  <c r="D243"/>
  <c r="D244"/>
  <c r="D245"/>
  <c r="D246"/>
  <c r="D247"/>
  <c r="D248"/>
  <c r="D249"/>
  <c r="D250"/>
  <c r="D251"/>
  <c r="D252"/>
  <c r="D253"/>
  <c r="D254"/>
  <c r="D255"/>
  <c r="D256"/>
  <c r="D257"/>
  <c r="D258"/>
  <c r="D259"/>
  <c r="D260"/>
  <c r="D261"/>
  <c r="D262"/>
  <c r="D263"/>
  <c r="D264"/>
  <c r="D265"/>
  <c r="D266"/>
  <c r="D267"/>
  <c r="D268"/>
  <c r="D269"/>
  <c r="D270"/>
  <c r="D271"/>
  <c r="D272"/>
  <c r="D273"/>
  <c r="D274"/>
  <c r="D275"/>
  <c r="D276"/>
  <c r="D277"/>
  <c r="D278"/>
  <c r="D279"/>
  <c r="D280"/>
  <c r="D281"/>
  <c r="D282"/>
  <c r="D283"/>
  <c r="D284"/>
  <c r="D285"/>
  <c r="D286"/>
  <c r="D287"/>
  <c r="D288"/>
  <c r="D289"/>
  <c r="D290"/>
  <c r="D291"/>
  <c r="D292"/>
  <c r="D293"/>
  <c r="D294"/>
  <c r="D295"/>
  <c r="D296"/>
  <c r="D297"/>
  <c r="D298"/>
  <c r="D299"/>
  <c r="D300"/>
  <c r="D301"/>
  <c r="D302"/>
  <c r="D303"/>
  <c r="D304"/>
  <c r="D305"/>
  <c r="D306"/>
  <c r="D307"/>
  <c r="D308"/>
  <c r="D309"/>
  <c r="D310"/>
  <c r="D311"/>
  <c r="D312"/>
  <c r="D313"/>
  <c r="D314"/>
  <c r="D315"/>
  <c r="D316"/>
  <c r="D317"/>
  <c r="D318"/>
  <c r="D319"/>
  <c r="D320"/>
  <c r="D321"/>
  <c r="D322"/>
  <c r="D323"/>
  <c r="D324"/>
  <c r="D325"/>
  <c r="N325" s="1"/>
  <c r="D326"/>
  <c r="D327"/>
  <c r="N327" s="1"/>
  <c r="D328"/>
  <c r="D329"/>
  <c r="N329" s="1"/>
  <c r="D330"/>
  <c r="D331"/>
  <c r="N331" s="1"/>
  <c r="D332"/>
  <c r="D333"/>
  <c r="N333" s="1"/>
  <c r="D334"/>
  <c r="D335"/>
  <c r="N335" s="1"/>
  <c r="D336"/>
  <c r="D337"/>
  <c r="N337" s="1"/>
  <c r="D338"/>
  <c r="D339"/>
  <c r="N339" s="1"/>
  <c r="D340"/>
  <c r="D341"/>
  <c r="N341" s="1"/>
  <c r="D342"/>
  <c r="D343"/>
  <c r="N343" s="1"/>
  <c r="D344"/>
  <c r="D345"/>
  <c r="N345" s="1"/>
  <c r="D346"/>
  <c r="D347"/>
  <c r="N347" s="1"/>
  <c r="D348"/>
  <c r="D349"/>
  <c r="N349" s="1"/>
  <c r="D350"/>
  <c r="D351"/>
  <c r="N351" s="1"/>
  <c r="D352"/>
  <c r="D353"/>
  <c r="N353" s="1"/>
  <c r="D354"/>
  <c r="D355"/>
  <c r="N355" s="1"/>
  <c r="D356"/>
  <c r="D357"/>
  <c r="N357" s="1"/>
  <c r="D358"/>
  <c r="D359"/>
  <c r="N359" s="1"/>
  <c r="D360"/>
  <c r="D361"/>
  <c r="N361" s="1"/>
  <c r="D362"/>
  <c r="Z2"/>
  <c r="D1"/>
  <c r="P1" s="1"/>
  <c r="H9" i="3"/>
  <c r="H7"/>
  <c r="G7"/>
  <c r="H8"/>
  <c r="N203" i="1"/>
  <c r="C113" i="3"/>
  <c r="D113"/>
  <c r="C112"/>
  <c r="D112"/>
  <c r="C111"/>
  <c r="D111"/>
  <c r="C110"/>
  <c r="D110"/>
  <c r="C109"/>
  <c r="D109"/>
  <c r="C108"/>
  <c r="D108"/>
  <c r="C107"/>
  <c r="D107"/>
  <c r="C106"/>
  <c r="D106"/>
  <c r="C105"/>
  <c r="D105"/>
  <c r="C104"/>
  <c r="D104"/>
  <c r="C103"/>
  <c r="D103"/>
  <c r="C102"/>
  <c r="D102"/>
  <c r="C101"/>
  <c r="D101"/>
  <c r="C100"/>
  <c r="D100"/>
  <c r="G11"/>
  <c r="G10"/>
  <c r="G9"/>
  <c r="G8"/>
  <c r="N195" i="1"/>
  <c r="N177"/>
  <c r="N164"/>
  <c r="N151"/>
  <c r="N215"/>
  <c r="N362"/>
  <c r="N360"/>
  <c r="N358"/>
  <c r="N356"/>
  <c r="N354"/>
  <c r="N352"/>
  <c r="N350"/>
  <c r="N348"/>
  <c r="N346"/>
  <c r="N344"/>
  <c r="N342"/>
  <c r="N340"/>
  <c r="N338"/>
  <c r="N336"/>
  <c r="N334"/>
  <c r="N332"/>
  <c r="N330"/>
  <c r="N328"/>
  <c r="N326"/>
  <c r="N324"/>
  <c r="N323"/>
  <c r="N322"/>
  <c r="N321"/>
  <c r="N320"/>
  <c r="N319"/>
  <c r="N318"/>
  <c r="N317"/>
  <c r="N316"/>
  <c r="N315"/>
  <c r="N314"/>
  <c r="N313"/>
  <c r="N312"/>
  <c r="N311"/>
  <c r="N310"/>
  <c r="N309"/>
  <c r="N308"/>
  <c r="N307"/>
  <c r="N306"/>
  <c r="N305"/>
  <c r="N304"/>
  <c r="N303"/>
  <c r="N302"/>
  <c r="N301"/>
  <c r="N300"/>
  <c r="N299"/>
  <c r="N298"/>
  <c r="N297"/>
  <c r="N296"/>
  <c r="N295"/>
  <c r="N294"/>
  <c r="N293"/>
  <c r="N292"/>
  <c r="N291"/>
  <c r="N290"/>
  <c r="N289"/>
  <c r="N288"/>
  <c r="N287"/>
  <c r="N286"/>
  <c r="N285"/>
  <c r="N284"/>
  <c r="N283"/>
  <c r="N282"/>
  <c r="N281"/>
  <c r="N280"/>
  <c r="N279"/>
  <c r="N278"/>
  <c r="N277"/>
  <c r="N276"/>
  <c r="N275"/>
  <c r="N274"/>
  <c r="N273"/>
  <c r="N272"/>
  <c r="N271"/>
  <c r="N270"/>
  <c r="N269"/>
  <c r="N268"/>
  <c r="N267"/>
  <c r="N266"/>
  <c r="N265"/>
  <c r="N264"/>
  <c r="N263"/>
  <c r="N262"/>
  <c r="N261"/>
  <c r="N260"/>
  <c r="N259"/>
  <c r="N258"/>
  <c r="N257"/>
  <c r="N256"/>
  <c r="N255"/>
  <c r="N254"/>
  <c r="N253"/>
  <c r="N252"/>
  <c r="N251"/>
  <c r="N250"/>
  <c r="N249"/>
  <c r="N248"/>
  <c r="N247"/>
  <c r="N246"/>
  <c r="N245"/>
  <c r="N244"/>
  <c r="N243"/>
  <c r="N242"/>
  <c r="N241"/>
  <c r="N240"/>
  <c r="N239"/>
  <c r="N238"/>
  <c r="N237"/>
  <c r="N236"/>
  <c r="N235"/>
  <c r="N234"/>
  <c r="N233"/>
  <c r="N232"/>
  <c r="N231"/>
  <c r="N230"/>
  <c r="N229"/>
  <c r="N228"/>
  <c r="N227"/>
  <c r="N226"/>
  <c r="N225"/>
  <c r="N224"/>
  <c r="N223"/>
  <c r="N222"/>
  <c r="N221"/>
  <c r="N220"/>
  <c r="N219"/>
  <c r="N218"/>
  <c r="N217"/>
  <c r="N216"/>
  <c r="N214"/>
  <c r="N213"/>
  <c r="N212"/>
  <c r="N211"/>
  <c r="N210"/>
  <c r="N209"/>
  <c r="N208"/>
  <c r="N207"/>
  <c r="N206"/>
  <c r="N205"/>
  <c r="N204"/>
  <c r="N202"/>
  <c r="N201"/>
  <c r="N200"/>
  <c r="N199"/>
  <c r="N198"/>
  <c r="N197"/>
  <c r="N196"/>
  <c r="N194"/>
  <c r="N193"/>
  <c r="N192"/>
  <c r="N191"/>
  <c r="N190"/>
  <c r="N189"/>
  <c r="N188"/>
  <c r="N187"/>
  <c r="N186"/>
  <c r="N185"/>
  <c r="N184"/>
  <c r="N183"/>
  <c r="N182"/>
  <c r="N181"/>
  <c r="N180"/>
  <c r="N179"/>
  <c r="N178"/>
  <c r="N176"/>
  <c r="N175"/>
  <c r="N174"/>
  <c r="N173"/>
  <c r="N172"/>
  <c r="N171"/>
  <c r="N170"/>
  <c r="N169"/>
  <c r="N168"/>
  <c r="N167"/>
  <c r="N166"/>
  <c r="N165"/>
  <c r="N163"/>
  <c r="N162"/>
  <c r="N161"/>
  <c r="N160"/>
  <c r="N159"/>
  <c r="N158"/>
  <c r="N157"/>
  <c r="N156"/>
  <c r="N155"/>
  <c r="N154"/>
  <c r="N153"/>
  <c r="N152"/>
  <c r="N150"/>
  <c r="N149"/>
  <c r="N148"/>
  <c r="N147"/>
  <c r="N146"/>
  <c r="N145"/>
  <c r="N143"/>
  <c r="N141"/>
  <c r="N139"/>
  <c r="N2"/>
  <c r="B362"/>
  <c r="B361"/>
  <c r="B360"/>
  <c r="B359"/>
  <c r="B358"/>
  <c r="B357"/>
  <c r="B356"/>
  <c r="B355"/>
  <c r="B354"/>
  <c r="B353"/>
  <c r="B352"/>
  <c r="B351"/>
  <c r="B350"/>
  <c r="B349"/>
  <c r="B348"/>
  <c r="B347"/>
  <c r="B346"/>
  <c r="B345"/>
  <c r="B344"/>
  <c r="B343"/>
  <c r="B342"/>
  <c r="B341"/>
  <c r="B340"/>
  <c r="B339"/>
  <c r="B338"/>
  <c r="B337"/>
  <c r="B336"/>
  <c r="B335"/>
  <c r="B334"/>
  <c r="B333"/>
  <c r="B332"/>
  <c r="B331"/>
  <c r="B330"/>
  <c r="B329"/>
  <c r="B328"/>
  <c r="B327"/>
  <c r="B326"/>
  <c r="B325"/>
  <c r="B324"/>
  <c r="B323"/>
  <c r="B322"/>
  <c r="B321"/>
  <c r="B320"/>
  <c r="B319"/>
  <c r="B318"/>
  <c r="B317"/>
  <c r="B316"/>
  <c r="B315"/>
  <c r="B314"/>
  <c r="B313"/>
  <c r="B312"/>
  <c r="B311"/>
  <c r="B310"/>
  <c r="B309"/>
  <c r="B308"/>
  <c r="B307"/>
  <c r="B306"/>
  <c r="B305"/>
  <c r="B304"/>
  <c r="B303"/>
  <c r="B302"/>
  <c r="B301"/>
  <c r="B300"/>
  <c r="B299"/>
  <c r="B298"/>
  <c r="B297"/>
  <c r="B296"/>
  <c r="B295"/>
  <c r="B294"/>
  <c r="B293"/>
  <c r="B292"/>
  <c r="B291"/>
  <c r="B290"/>
  <c r="B289"/>
  <c r="B288"/>
  <c r="B287"/>
  <c r="B286"/>
  <c r="B285"/>
  <c r="B284"/>
  <c r="B283"/>
  <c r="B282"/>
  <c r="B281"/>
  <c r="B280"/>
  <c r="B279"/>
  <c r="B278"/>
  <c r="B277"/>
  <c r="B276"/>
  <c r="B275"/>
  <c r="B274"/>
  <c r="B273"/>
  <c r="B272"/>
  <c r="B271"/>
  <c r="B270"/>
  <c r="B269"/>
  <c r="B268"/>
  <c r="B267"/>
  <c r="B266"/>
  <c r="B265"/>
  <c r="B264"/>
  <c r="B263"/>
  <c r="B262"/>
  <c r="B261"/>
  <c r="B260"/>
  <c r="B259"/>
  <c r="B258"/>
  <c r="B257"/>
  <c r="B256"/>
  <c r="B255"/>
  <c r="B254"/>
  <c r="B253"/>
  <c r="B252"/>
  <c r="B251"/>
  <c r="B250"/>
  <c r="B249"/>
  <c r="B248"/>
  <c r="B247"/>
  <c r="B246"/>
  <c r="B245"/>
  <c r="B244"/>
  <c r="B243"/>
  <c r="B242"/>
  <c r="B241"/>
  <c r="B240"/>
  <c r="B239"/>
  <c r="B238"/>
  <c r="B237"/>
  <c r="B236"/>
  <c r="B235"/>
  <c r="B234"/>
  <c r="B233"/>
  <c r="B232"/>
  <c r="B231"/>
  <c r="B230"/>
  <c r="B229"/>
  <c r="B228"/>
  <c r="B227"/>
  <c r="B226"/>
  <c r="B225"/>
  <c r="B224"/>
  <c r="B223"/>
  <c r="B222"/>
  <c r="B221"/>
  <c r="B220"/>
  <c r="B219"/>
  <c r="B218"/>
  <c r="B217"/>
  <c r="B216"/>
  <c r="B215"/>
  <c r="B214"/>
  <c r="B213"/>
  <c r="B212"/>
  <c r="B211"/>
  <c r="B210"/>
  <c r="B209"/>
  <c r="B208"/>
  <c r="B207"/>
  <c r="B206"/>
  <c r="B205"/>
  <c r="B204"/>
  <c r="B203"/>
  <c r="B202"/>
  <c r="B201"/>
  <c r="B200"/>
  <c r="B199"/>
  <c r="B198"/>
  <c r="B197"/>
  <c r="B196"/>
  <c r="B195"/>
  <c r="B194"/>
  <c r="B193"/>
  <c r="B192"/>
  <c r="B191"/>
  <c r="B190"/>
  <c r="B189"/>
  <c r="B188"/>
  <c r="B187"/>
  <c r="B186"/>
  <c r="B185"/>
  <c r="B184"/>
  <c r="B183"/>
  <c r="B182"/>
  <c r="B181"/>
  <c r="B180"/>
  <c r="B179"/>
  <c r="B178"/>
  <c r="B177"/>
  <c r="B176"/>
  <c r="B175"/>
  <c r="B174"/>
  <c r="B173"/>
  <c r="B172"/>
  <c r="B171"/>
  <c r="B170"/>
  <c r="B169"/>
  <c r="B168"/>
  <c r="B167"/>
  <c r="B166"/>
  <c r="B165"/>
  <c r="B164"/>
  <c r="B163"/>
  <c r="B162"/>
  <c r="B161"/>
  <c r="B160"/>
  <c r="B159"/>
  <c r="B158"/>
  <c r="B157"/>
  <c r="B156"/>
  <c r="B155"/>
  <c r="B154"/>
  <c r="B153"/>
  <c r="B152"/>
  <c r="B151"/>
  <c r="B150"/>
  <c r="B149"/>
  <c r="B148"/>
  <c r="B147"/>
  <c r="B146"/>
  <c r="B145"/>
  <c r="B144"/>
  <c r="B143"/>
  <c r="B142"/>
  <c r="B141"/>
  <c r="B140"/>
  <c r="B139"/>
  <c r="B138"/>
  <c r="B137"/>
  <c r="B136"/>
  <c r="B135"/>
  <c r="B134"/>
  <c r="B133"/>
  <c r="B132"/>
  <c r="B131"/>
  <c r="B130"/>
  <c r="B129"/>
  <c r="B128"/>
  <c r="B127"/>
  <c r="B126"/>
  <c r="B125"/>
  <c r="B124"/>
  <c r="B123"/>
  <c r="B122"/>
  <c r="B121"/>
  <c r="B120"/>
  <c r="B119"/>
  <c r="B118"/>
  <c r="B117"/>
  <c r="B116"/>
  <c r="B115"/>
  <c r="B114"/>
  <c r="B113"/>
  <c r="B112"/>
  <c r="B111"/>
  <c r="B110"/>
  <c r="B109"/>
  <c r="B108"/>
  <c r="B107"/>
  <c r="B106"/>
  <c r="B105"/>
  <c r="B104"/>
  <c r="B103"/>
  <c r="B102"/>
  <c r="B101"/>
  <c r="B100"/>
  <c r="B99"/>
  <c r="B98"/>
  <c r="B97"/>
  <c r="B96"/>
  <c r="B95"/>
  <c r="B94"/>
  <c r="B93"/>
  <c r="B92"/>
  <c r="B91"/>
  <c r="B90"/>
  <c r="B89"/>
  <c r="B88"/>
  <c r="B87"/>
  <c r="B86"/>
  <c r="B85"/>
  <c r="B84"/>
  <c r="B83"/>
  <c r="B82"/>
  <c r="B81"/>
  <c r="B80"/>
  <c r="B79"/>
  <c r="B78"/>
  <c r="B77"/>
  <c r="B76"/>
  <c r="B75"/>
  <c r="B74"/>
  <c r="B73"/>
  <c r="B72"/>
  <c r="B71"/>
  <c r="B70"/>
  <c r="B69"/>
  <c r="B68"/>
  <c r="B67"/>
  <c r="B66"/>
  <c r="B65"/>
  <c r="B64"/>
  <c r="B63"/>
  <c r="B62"/>
  <c r="B61"/>
  <c r="B60"/>
  <c r="B59"/>
  <c r="B58"/>
  <c r="B57"/>
  <c r="B56"/>
  <c r="B55"/>
  <c r="B54"/>
  <c r="B53"/>
  <c r="B52"/>
  <c r="B51"/>
  <c r="B50"/>
  <c r="B49"/>
  <c r="B48"/>
  <c r="B47"/>
  <c r="B46"/>
  <c r="B45"/>
  <c r="B44"/>
  <c r="B43"/>
  <c r="B42"/>
  <c r="B41"/>
  <c r="B40"/>
  <c r="B39"/>
  <c r="B38"/>
  <c r="B37"/>
  <c r="B36"/>
  <c r="B35"/>
  <c r="B34"/>
  <c r="B33"/>
  <c r="B32"/>
  <c r="B31"/>
  <c r="B30"/>
  <c r="B29"/>
  <c r="B28"/>
  <c r="B27"/>
  <c r="B26"/>
  <c r="B25"/>
  <c r="B24"/>
  <c r="B23"/>
  <c r="B22"/>
  <c r="B21"/>
  <c r="B20"/>
  <c r="B19"/>
  <c r="B18"/>
  <c r="B17"/>
  <c r="B16"/>
  <c r="B15"/>
  <c r="B14"/>
  <c r="B13"/>
  <c r="B12"/>
  <c r="B11"/>
  <c r="B10"/>
  <c r="B9"/>
  <c r="B8"/>
  <c r="B7"/>
  <c r="B6"/>
  <c r="B5"/>
  <c r="B4"/>
  <c r="B3"/>
  <c r="P4" l="1"/>
  <c r="Z4" s="1"/>
  <c r="P6"/>
  <c r="Z6" s="1"/>
  <c r="P8"/>
  <c r="Z8" s="1"/>
  <c r="P10"/>
  <c r="Z10" s="1"/>
  <c r="P12"/>
  <c r="Z12" s="1"/>
  <c r="P14"/>
  <c r="Z14" s="1"/>
  <c r="P16"/>
  <c r="Z16" s="1"/>
  <c r="P18"/>
  <c r="Z18" s="1"/>
  <c r="P20"/>
  <c r="Z20" s="1"/>
  <c r="P22"/>
  <c r="Z22" s="1"/>
  <c r="P24"/>
  <c r="Z24" s="1"/>
  <c r="P26"/>
  <c r="Z26" s="1"/>
  <c r="P28"/>
  <c r="Z28" s="1"/>
  <c r="P30"/>
  <c r="Z30" s="1"/>
  <c r="P32"/>
  <c r="Z32" s="1"/>
  <c r="P34"/>
  <c r="Z34" s="1"/>
  <c r="P36"/>
  <c r="Z36" s="1"/>
  <c r="P38"/>
  <c r="Z38" s="1"/>
  <c r="P40"/>
  <c r="Z40" s="1"/>
  <c r="P42"/>
  <c r="Z42" s="1"/>
  <c r="P44"/>
  <c r="Z44" s="1"/>
  <c r="P46"/>
  <c r="Z46" s="1"/>
  <c r="P48"/>
  <c r="Z48" s="1"/>
  <c r="P50"/>
  <c r="Z50" s="1"/>
  <c r="P52"/>
  <c r="Z52" s="1"/>
  <c r="P54"/>
  <c r="Z54" s="1"/>
  <c r="P56"/>
  <c r="Z56" s="1"/>
  <c r="P58"/>
  <c r="Z58" s="1"/>
  <c r="P60"/>
  <c r="Z60" s="1"/>
  <c r="P62"/>
  <c r="Z62" s="1"/>
  <c r="P64"/>
  <c r="Z64" s="1"/>
  <c r="P66"/>
  <c r="Z66" s="1"/>
  <c r="P68"/>
  <c r="Z68" s="1"/>
  <c r="P70"/>
  <c r="Z70" s="1"/>
  <c r="P72"/>
  <c r="Z72" s="1"/>
  <c r="P74"/>
  <c r="Z74" s="1"/>
  <c r="P76"/>
  <c r="Z76" s="1"/>
  <c r="P78"/>
  <c r="Z78" s="1"/>
  <c r="P80"/>
  <c r="Z80" s="1"/>
  <c r="P82"/>
  <c r="Z82" s="1"/>
  <c r="P84"/>
  <c r="Z84" s="1"/>
  <c r="P86"/>
  <c r="Z86" s="1"/>
  <c r="P88"/>
  <c r="Z88" s="1"/>
  <c r="P90"/>
  <c r="Z90" s="1"/>
  <c r="P92"/>
  <c r="Z92" s="1"/>
  <c r="P94"/>
  <c r="Z94" s="1"/>
  <c r="P96"/>
  <c r="Z96" s="1"/>
  <c r="P98"/>
  <c r="Z98" s="1"/>
  <c r="P100"/>
  <c r="Z100" s="1"/>
  <c r="P102"/>
  <c r="Z102" s="1"/>
  <c r="P104"/>
  <c r="Z104" s="1"/>
  <c r="P106"/>
  <c r="Z106" s="1"/>
  <c r="P108"/>
  <c r="Z108" s="1"/>
  <c r="P110"/>
  <c r="Z110" s="1"/>
  <c r="P112"/>
  <c r="Z112" s="1"/>
  <c r="P114"/>
  <c r="Z114" s="1"/>
  <c r="P116"/>
  <c r="Z116" s="1"/>
  <c r="P118"/>
  <c r="Z118" s="1"/>
  <c r="P120"/>
  <c r="Z120" s="1"/>
  <c r="P122"/>
  <c r="Z122" s="1"/>
  <c r="P124"/>
  <c r="Z124" s="1"/>
  <c r="P126"/>
  <c r="Z126" s="1"/>
  <c r="P128"/>
  <c r="Z128" s="1"/>
  <c r="P130"/>
  <c r="Z130" s="1"/>
  <c r="P132"/>
  <c r="Z132" s="1"/>
  <c r="P134"/>
  <c r="Z134" s="1"/>
  <c r="P136"/>
  <c r="Z136" s="1"/>
  <c r="P138"/>
  <c r="Z138" s="1"/>
  <c r="P140"/>
  <c r="Z140" s="1"/>
  <c r="P142"/>
  <c r="Z142" s="1"/>
  <c r="P144"/>
  <c r="Z144" s="1"/>
  <c r="P146"/>
  <c r="Z146" s="1"/>
  <c r="P148"/>
  <c r="Z148" s="1"/>
  <c r="P150"/>
  <c r="Z150" s="1"/>
  <c r="P152"/>
  <c r="Z152" s="1"/>
  <c r="P154"/>
  <c r="Z154" s="1"/>
  <c r="P156"/>
  <c r="Z156" s="1"/>
  <c r="P158"/>
  <c r="Z158" s="1"/>
  <c r="P160"/>
  <c r="Z160" s="1"/>
  <c r="P162"/>
  <c r="Z162" s="1"/>
  <c r="P164"/>
  <c r="Z164" s="1"/>
  <c r="P166"/>
  <c r="Z166" s="1"/>
  <c r="P168"/>
  <c r="Z168" s="1"/>
  <c r="P170"/>
  <c r="Z170" s="1"/>
  <c r="P172"/>
  <c r="Z172" s="1"/>
  <c r="P174"/>
  <c r="Z174" s="1"/>
  <c r="P176"/>
  <c r="Z176" s="1"/>
  <c r="P178"/>
  <c r="Z178" s="1"/>
  <c r="P180"/>
  <c r="Z180" s="1"/>
  <c r="P182"/>
  <c r="Z182" s="1"/>
  <c r="P184"/>
  <c r="Z184" s="1"/>
  <c r="P186"/>
  <c r="Z186" s="1"/>
  <c r="P188"/>
  <c r="Z188" s="1"/>
  <c r="P190"/>
  <c r="Z190" s="1"/>
  <c r="P192"/>
  <c r="Z192" s="1"/>
  <c r="P194"/>
  <c r="Z194" s="1"/>
  <c r="P196"/>
  <c r="Z196" s="1"/>
  <c r="P198"/>
  <c r="Z198" s="1"/>
  <c r="P200"/>
  <c r="Z200" s="1"/>
  <c r="P202"/>
  <c r="Z202" s="1"/>
  <c r="P204"/>
  <c r="Z204" s="1"/>
  <c r="P206"/>
  <c r="Z206" s="1"/>
  <c r="P208"/>
  <c r="Z208" s="1"/>
  <c r="P210"/>
  <c r="Z210" s="1"/>
  <c r="P212"/>
  <c r="Z212" s="1"/>
  <c r="P214"/>
  <c r="Z214" s="1"/>
  <c r="P216"/>
  <c r="Z216" s="1"/>
  <c r="P218"/>
  <c r="Z218" s="1"/>
  <c r="P220"/>
  <c r="Z220" s="1"/>
  <c r="P222"/>
  <c r="Z222" s="1"/>
  <c r="P224"/>
  <c r="Z224" s="1"/>
  <c r="P226"/>
  <c r="Z226" s="1"/>
  <c r="P228"/>
  <c r="Z228" s="1"/>
  <c r="P230"/>
  <c r="Z230" s="1"/>
  <c r="P232"/>
  <c r="Z232" s="1"/>
  <c r="P234"/>
  <c r="Z234" s="1"/>
  <c r="P236"/>
  <c r="Z236" s="1"/>
  <c r="P238"/>
  <c r="Z238" s="1"/>
  <c r="P240"/>
  <c r="Z240" s="1"/>
  <c r="P242"/>
  <c r="Z242" s="1"/>
  <c r="P244"/>
  <c r="Z244" s="1"/>
  <c r="P246"/>
  <c r="Z246" s="1"/>
  <c r="P248"/>
  <c r="Z248" s="1"/>
  <c r="P250"/>
  <c r="Z250" s="1"/>
  <c r="P252"/>
  <c r="Z252" s="1"/>
  <c r="P254"/>
  <c r="Z254" s="1"/>
  <c r="P256"/>
  <c r="Z256" s="1"/>
  <c r="P258"/>
  <c r="Z258" s="1"/>
  <c r="P260"/>
  <c r="Z260" s="1"/>
  <c r="P262"/>
  <c r="Z262" s="1"/>
  <c r="P264"/>
  <c r="Z264" s="1"/>
  <c r="P266"/>
  <c r="Z266" s="1"/>
  <c r="P268"/>
  <c r="Z268" s="1"/>
  <c r="P270"/>
  <c r="Z270" s="1"/>
  <c r="P272"/>
  <c r="Z272" s="1"/>
  <c r="P274"/>
  <c r="Z274" s="1"/>
  <c r="P276"/>
  <c r="Z276" s="1"/>
  <c r="P278"/>
  <c r="Z278" s="1"/>
  <c r="P280"/>
  <c r="Z280" s="1"/>
  <c r="P282"/>
  <c r="Z282" s="1"/>
  <c r="P284"/>
  <c r="Z284" s="1"/>
  <c r="P286"/>
  <c r="Z286" s="1"/>
  <c r="P288"/>
  <c r="Z288" s="1"/>
  <c r="P290"/>
  <c r="Z290" s="1"/>
  <c r="P292"/>
  <c r="Z292" s="1"/>
  <c r="P294"/>
  <c r="Z294" s="1"/>
  <c r="P296"/>
  <c r="Z296" s="1"/>
  <c r="P298"/>
  <c r="Z298" s="1"/>
  <c r="P300"/>
  <c r="Z300" s="1"/>
  <c r="P302"/>
  <c r="Z302" s="1"/>
  <c r="P304"/>
  <c r="Z304" s="1"/>
  <c r="P306"/>
  <c r="Z306" s="1"/>
  <c r="P308"/>
  <c r="Z308" s="1"/>
  <c r="P310"/>
  <c r="Z310" s="1"/>
  <c r="P312"/>
  <c r="Z312" s="1"/>
  <c r="P314"/>
  <c r="Z314" s="1"/>
  <c r="P316"/>
  <c r="Z316" s="1"/>
  <c r="P318"/>
  <c r="Z318" s="1"/>
  <c r="P320"/>
  <c r="Z320" s="1"/>
  <c r="P322"/>
  <c r="Z322" s="1"/>
  <c r="P324"/>
  <c r="Z324" s="1"/>
  <c r="P326"/>
  <c r="Z326" s="1"/>
  <c r="P328"/>
  <c r="Z328" s="1"/>
  <c r="P330"/>
  <c r="Z330" s="1"/>
  <c r="P332"/>
  <c r="Z332" s="1"/>
  <c r="P334"/>
  <c r="Z334" s="1"/>
  <c r="P336"/>
  <c r="Z336" s="1"/>
  <c r="P338"/>
  <c r="Z338" s="1"/>
  <c r="P340"/>
  <c r="Z340" s="1"/>
  <c r="P342"/>
  <c r="Z342" s="1"/>
  <c r="P344"/>
  <c r="Z344" s="1"/>
  <c r="P346"/>
  <c r="Z346" s="1"/>
  <c r="P348"/>
  <c r="Z348" s="1"/>
  <c r="P350"/>
  <c r="Z350" s="1"/>
  <c r="P352"/>
  <c r="Z352" s="1"/>
  <c r="P354"/>
  <c r="Z354" s="1"/>
  <c r="P356"/>
  <c r="Z356" s="1"/>
  <c r="D4"/>
  <c r="N4" s="1"/>
  <c r="D6"/>
  <c r="N6" s="1"/>
  <c r="D8"/>
  <c r="N8" s="1"/>
  <c r="D10"/>
  <c r="N10" s="1"/>
  <c r="D12"/>
  <c r="N12" s="1"/>
  <c r="D14"/>
  <c r="N14" s="1"/>
  <c r="D16"/>
  <c r="N16" s="1"/>
  <c r="D18"/>
  <c r="N18" s="1"/>
  <c r="D20"/>
  <c r="N20" s="1"/>
  <c r="D22"/>
  <c r="N22" s="1"/>
  <c r="D24"/>
  <c r="N24" s="1"/>
  <c r="D26"/>
  <c r="N26" s="1"/>
  <c r="D28"/>
  <c r="N28" s="1"/>
  <c r="D30"/>
  <c r="N30" s="1"/>
  <c r="D32"/>
  <c r="N32" s="1"/>
  <c r="D34"/>
  <c r="N34" s="1"/>
  <c r="D36"/>
  <c r="N36" s="1"/>
  <c r="D38"/>
  <c r="N38" s="1"/>
  <c r="D40"/>
  <c r="N40" s="1"/>
  <c r="D42"/>
  <c r="N42" s="1"/>
  <c r="D44"/>
  <c r="N44" s="1"/>
  <c r="D46"/>
  <c r="N46" s="1"/>
  <c r="D48"/>
  <c r="N48" s="1"/>
  <c r="D50"/>
  <c r="N50" s="1"/>
  <c r="D52"/>
  <c r="N52" s="1"/>
  <c r="D54"/>
  <c r="N54" s="1"/>
  <c r="D56"/>
  <c r="N56" s="1"/>
  <c r="D58"/>
  <c r="N58" s="1"/>
  <c r="D60"/>
  <c r="N60" s="1"/>
  <c r="D62"/>
  <c r="N62" s="1"/>
  <c r="D64"/>
  <c r="N64" s="1"/>
  <c r="D66"/>
  <c r="N66" s="1"/>
  <c r="D68"/>
  <c r="N68" s="1"/>
  <c r="D70"/>
  <c r="N70" s="1"/>
  <c r="D72"/>
  <c r="N72" s="1"/>
  <c r="D74"/>
  <c r="N74" s="1"/>
  <c r="D76"/>
  <c r="N76" s="1"/>
  <c r="D78"/>
  <c r="N78" s="1"/>
  <c r="D80"/>
  <c r="N80" s="1"/>
  <c r="D82"/>
  <c r="N82" s="1"/>
  <c r="D84"/>
  <c r="N84" s="1"/>
  <c r="D86"/>
  <c r="N86" s="1"/>
  <c r="D88"/>
  <c r="N88" s="1"/>
  <c r="D90"/>
  <c r="N90" s="1"/>
  <c r="D92"/>
  <c r="N92" s="1"/>
  <c r="D94"/>
  <c r="N94" s="1"/>
  <c r="D96"/>
  <c r="N96" s="1"/>
  <c r="D98"/>
  <c r="N98" s="1"/>
  <c r="D100"/>
  <c r="N100" s="1"/>
  <c r="D102"/>
  <c r="N102" s="1"/>
  <c r="D104"/>
  <c r="N104" s="1"/>
  <c r="D106"/>
  <c r="N106" s="1"/>
  <c r="D108"/>
  <c r="N108" s="1"/>
  <c r="D110"/>
  <c r="N110" s="1"/>
  <c r="D112"/>
  <c r="N112" s="1"/>
  <c r="D114"/>
  <c r="N114" s="1"/>
  <c r="D116"/>
  <c r="N116" s="1"/>
  <c r="D118"/>
  <c r="N118" s="1"/>
  <c r="D120"/>
  <c r="N120" s="1"/>
  <c r="D122"/>
  <c r="N122" s="1"/>
  <c r="D124"/>
  <c r="N124" s="1"/>
  <c r="D126"/>
  <c r="N126" s="1"/>
  <c r="D128"/>
  <c r="N128" s="1"/>
  <c r="D130"/>
  <c r="N130" s="1"/>
  <c r="D132"/>
  <c r="N132" s="1"/>
  <c r="D134"/>
  <c r="N134" s="1"/>
  <c r="D136"/>
  <c r="N136" s="1"/>
  <c r="D138"/>
  <c r="N138" s="1"/>
  <c r="D140"/>
  <c r="N140" s="1"/>
  <c r="D142"/>
  <c r="N142" s="1"/>
  <c r="D144"/>
  <c r="N144" s="1"/>
  <c r="P3"/>
  <c r="P5"/>
  <c r="Z5" s="1"/>
  <c r="P7"/>
  <c r="Z7" s="1"/>
  <c r="P9"/>
  <c r="Z9" s="1"/>
  <c r="P11"/>
  <c r="Z11" s="1"/>
  <c r="P13"/>
  <c r="Z13" s="1"/>
  <c r="P15"/>
  <c r="Z15" s="1"/>
  <c r="P17"/>
  <c r="Z17" s="1"/>
  <c r="P19"/>
  <c r="Z19" s="1"/>
  <c r="P21"/>
  <c r="Z21" s="1"/>
  <c r="P23"/>
  <c r="Z23" s="1"/>
  <c r="P25"/>
  <c r="Z25" s="1"/>
  <c r="P27"/>
  <c r="Z27" s="1"/>
  <c r="P29"/>
  <c r="Z29" s="1"/>
  <c r="P31"/>
  <c r="Z31" s="1"/>
  <c r="P33"/>
  <c r="Z33" s="1"/>
  <c r="P35"/>
  <c r="Z35" s="1"/>
  <c r="P37"/>
  <c r="Z37" s="1"/>
  <c r="P39"/>
  <c r="Z39" s="1"/>
  <c r="P41"/>
  <c r="Z41" s="1"/>
  <c r="P43"/>
  <c r="Z43" s="1"/>
  <c r="P45"/>
  <c r="Z45" s="1"/>
  <c r="P47"/>
  <c r="Z47" s="1"/>
  <c r="P49"/>
  <c r="Z49" s="1"/>
  <c r="P51"/>
  <c r="Z51" s="1"/>
  <c r="P53"/>
  <c r="Z53" s="1"/>
  <c r="P55"/>
  <c r="Z55" s="1"/>
  <c r="P57"/>
  <c r="Z57" s="1"/>
  <c r="P59"/>
  <c r="Z59" s="1"/>
  <c r="P61"/>
  <c r="Z61" s="1"/>
  <c r="P63"/>
  <c r="Z63" s="1"/>
  <c r="P65"/>
  <c r="Z65" s="1"/>
  <c r="P67"/>
  <c r="Z67" s="1"/>
  <c r="P69"/>
  <c r="Z69" s="1"/>
  <c r="P71"/>
  <c r="Z71" s="1"/>
  <c r="P73"/>
  <c r="Z73" s="1"/>
  <c r="P75"/>
  <c r="Z75" s="1"/>
  <c r="P77"/>
  <c r="Z77" s="1"/>
  <c r="P79"/>
  <c r="Z79" s="1"/>
  <c r="P81"/>
  <c r="Z81" s="1"/>
  <c r="P83"/>
  <c r="Z83" s="1"/>
  <c r="P85"/>
  <c r="Z85" s="1"/>
  <c r="P87"/>
  <c r="Z87" s="1"/>
  <c r="P89"/>
  <c r="Z89" s="1"/>
  <c r="P91"/>
  <c r="Z91" s="1"/>
  <c r="P93"/>
  <c r="Z93" s="1"/>
  <c r="P95"/>
  <c r="Z95" s="1"/>
  <c r="P97"/>
  <c r="Z97" s="1"/>
  <c r="P99"/>
  <c r="Z99" s="1"/>
  <c r="P101"/>
  <c r="Z101" s="1"/>
  <c r="P103"/>
  <c r="Z103" s="1"/>
  <c r="P105"/>
  <c r="Z105" s="1"/>
  <c r="P107"/>
  <c r="Z107" s="1"/>
  <c r="P109"/>
  <c r="Z109" s="1"/>
  <c r="P111"/>
  <c r="Z111" s="1"/>
  <c r="P113"/>
  <c r="Z113" s="1"/>
  <c r="P115"/>
  <c r="Z115" s="1"/>
  <c r="P117"/>
  <c r="Z117" s="1"/>
  <c r="P119"/>
  <c r="Z119" s="1"/>
  <c r="P121"/>
  <c r="Z121" s="1"/>
  <c r="P123"/>
  <c r="Z123" s="1"/>
  <c r="P125"/>
  <c r="Z125" s="1"/>
  <c r="P127"/>
  <c r="Z127" s="1"/>
  <c r="P129"/>
  <c r="Z129" s="1"/>
  <c r="P131"/>
  <c r="Z131" s="1"/>
  <c r="P133"/>
  <c r="Z133" s="1"/>
  <c r="P135"/>
  <c r="Z135" s="1"/>
  <c r="P137"/>
  <c r="Z137" s="1"/>
  <c r="P139"/>
  <c r="Z139" s="1"/>
  <c r="P141"/>
  <c r="Z141" s="1"/>
  <c r="P143"/>
  <c r="Z143" s="1"/>
  <c r="P145"/>
  <c r="Z145" s="1"/>
  <c r="P147"/>
  <c r="Z147" s="1"/>
  <c r="P149"/>
  <c r="Z149" s="1"/>
  <c r="P151"/>
  <c r="Z151" s="1"/>
  <c r="P153"/>
  <c r="Z153" s="1"/>
  <c r="P155"/>
  <c r="Z155" s="1"/>
  <c r="P157"/>
  <c r="Z157" s="1"/>
  <c r="P159"/>
  <c r="Z159" s="1"/>
  <c r="P161"/>
  <c r="Z161" s="1"/>
  <c r="P163"/>
  <c r="Z163" s="1"/>
  <c r="P165"/>
  <c r="Z165" s="1"/>
  <c r="P167"/>
  <c r="Z167" s="1"/>
  <c r="P169"/>
  <c r="Z169" s="1"/>
  <c r="P171"/>
  <c r="Z171" s="1"/>
  <c r="P173"/>
  <c r="Z173" s="1"/>
  <c r="P175"/>
  <c r="Z175" s="1"/>
  <c r="P177"/>
  <c r="Z177" s="1"/>
  <c r="P179"/>
  <c r="Z179" s="1"/>
  <c r="P181"/>
  <c r="Z181" s="1"/>
  <c r="P183"/>
  <c r="Z183" s="1"/>
  <c r="P185"/>
  <c r="Z185" s="1"/>
  <c r="P187"/>
  <c r="Z187" s="1"/>
  <c r="P189"/>
  <c r="Z189" s="1"/>
  <c r="P191"/>
  <c r="Z191" s="1"/>
  <c r="P193"/>
  <c r="Z193" s="1"/>
  <c r="P195"/>
  <c r="Z195" s="1"/>
  <c r="P197"/>
  <c r="Z197" s="1"/>
  <c r="P199"/>
  <c r="Z199" s="1"/>
  <c r="P201"/>
  <c r="Z201" s="1"/>
  <c r="P203"/>
  <c r="Z203" s="1"/>
  <c r="P205"/>
  <c r="Z205" s="1"/>
  <c r="P207"/>
  <c r="Z207" s="1"/>
  <c r="P209"/>
  <c r="Z209" s="1"/>
  <c r="P211"/>
  <c r="Z211" s="1"/>
  <c r="P213"/>
  <c r="Z213" s="1"/>
  <c r="P215"/>
  <c r="Z215" s="1"/>
  <c r="P217"/>
  <c r="Z217" s="1"/>
  <c r="P219"/>
  <c r="Z219" s="1"/>
  <c r="P221"/>
  <c r="Z221" s="1"/>
  <c r="P223"/>
  <c r="Z223" s="1"/>
  <c r="P225"/>
  <c r="Z225" s="1"/>
  <c r="P227"/>
  <c r="Z227" s="1"/>
  <c r="P229"/>
  <c r="Z229" s="1"/>
  <c r="P231"/>
  <c r="Z231" s="1"/>
  <c r="P233"/>
  <c r="Z233" s="1"/>
  <c r="P235"/>
  <c r="Z235" s="1"/>
  <c r="P237"/>
  <c r="Z237" s="1"/>
  <c r="P239"/>
  <c r="Z239" s="1"/>
  <c r="P241"/>
  <c r="Z241" s="1"/>
  <c r="P243"/>
  <c r="Z243" s="1"/>
  <c r="P245"/>
  <c r="Z245" s="1"/>
  <c r="P247"/>
  <c r="Z247" s="1"/>
  <c r="P249"/>
  <c r="Z249" s="1"/>
  <c r="P251"/>
  <c r="Z251" s="1"/>
  <c r="P253"/>
  <c r="Z253" s="1"/>
  <c r="P255"/>
  <c r="Z255" s="1"/>
  <c r="P257"/>
  <c r="Z257" s="1"/>
  <c r="P259"/>
  <c r="Z259" s="1"/>
  <c r="P261"/>
  <c r="Z261" s="1"/>
  <c r="P263"/>
  <c r="Z263" s="1"/>
  <c r="P265"/>
  <c r="Z265" s="1"/>
  <c r="P267"/>
  <c r="Z267" s="1"/>
  <c r="P269"/>
  <c r="Z269" s="1"/>
  <c r="P271"/>
  <c r="Z271" s="1"/>
  <c r="P273"/>
  <c r="Z273" s="1"/>
  <c r="P275"/>
  <c r="Z275" s="1"/>
  <c r="P277"/>
  <c r="Z277" s="1"/>
  <c r="P279"/>
  <c r="Z279" s="1"/>
  <c r="P281"/>
  <c r="Z281" s="1"/>
  <c r="P283"/>
  <c r="Z283" s="1"/>
  <c r="P285"/>
  <c r="Z285" s="1"/>
  <c r="P287"/>
  <c r="Z287" s="1"/>
  <c r="P289"/>
  <c r="Z289" s="1"/>
  <c r="P291"/>
  <c r="Z291" s="1"/>
  <c r="P293"/>
  <c r="Z293" s="1"/>
  <c r="P295"/>
  <c r="Z295" s="1"/>
  <c r="P297"/>
  <c r="Z297" s="1"/>
  <c r="P299"/>
  <c r="Z299" s="1"/>
  <c r="P301"/>
  <c r="Z301" s="1"/>
  <c r="P303"/>
  <c r="Z303" s="1"/>
  <c r="P305"/>
  <c r="Z305" s="1"/>
  <c r="P307"/>
  <c r="Z307" s="1"/>
  <c r="P309"/>
  <c r="Z309" s="1"/>
  <c r="P311"/>
  <c r="Z311" s="1"/>
  <c r="P313"/>
  <c r="Z313" s="1"/>
  <c r="P315"/>
  <c r="Z315" s="1"/>
  <c r="P317"/>
  <c r="Z317" s="1"/>
  <c r="P319"/>
  <c r="Z319" s="1"/>
  <c r="P321"/>
  <c r="Z321" s="1"/>
  <c r="P323"/>
  <c r="Z323" s="1"/>
  <c r="P325"/>
  <c r="Z325" s="1"/>
  <c r="P327"/>
  <c r="Z327" s="1"/>
  <c r="P329"/>
  <c r="Z329" s="1"/>
  <c r="P331"/>
  <c r="Z331" s="1"/>
  <c r="P333"/>
  <c r="Z333" s="1"/>
  <c r="P335"/>
  <c r="Z335" s="1"/>
  <c r="P337"/>
  <c r="Z337" s="1"/>
  <c r="P339"/>
  <c r="Z339" s="1"/>
  <c r="P341"/>
  <c r="Z341" s="1"/>
  <c r="P343"/>
  <c r="Z343" s="1"/>
  <c r="P345"/>
  <c r="Z345" s="1"/>
  <c r="P347"/>
  <c r="Z347" s="1"/>
  <c r="P349"/>
  <c r="Z349" s="1"/>
  <c r="P351"/>
  <c r="Z351" s="1"/>
  <c r="P353"/>
  <c r="Z353" s="1"/>
  <c r="P355"/>
  <c r="Z355" s="1"/>
  <c r="P357"/>
  <c r="Z357" s="1"/>
  <c r="D3"/>
  <c r="D5"/>
  <c r="N5" s="1"/>
  <c r="D7"/>
  <c r="N7" s="1"/>
  <c r="D9"/>
  <c r="N9" s="1"/>
  <c r="D11"/>
  <c r="N11" s="1"/>
  <c r="D13"/>
  <c r="N13" s="1"/>
  <c r="D15"/>
  <c r="N15" s="1"/>
  <c r="D17"/>
  <c r="N17" s="1"/>
  <c r="D19"/>
  <c r="N19" s="1"/>
  <c r="D21"/>
  <c r="N21" s="1"/>
  <c r="D23"/>
  <c r="N23" s="1"/>
  <c r="D25"/>
  <c r="N25" s="1"/>
  <c r="D27"/>
  <c r="N27" s="1"/>
  <c r="D29"/>
  <c r="N29" s="1"/>
  <c r="D31"/>
  <c r="N31" s="1"/>
  <c r="D33"/>
  <c r="N33" s="1"/>
  <c r="D35"/>
  <c r="N35" s="1"/>
  <c r="D37"/>
  <c r="N37" s="1"/>
  <c r="D39"/>
  <c r="N39" s="1"/>
  <c r="D41"/>
  <c r="N41" s="1"/>
  <c r="D43"/>
  <c r="N43" s="1"/>
  <c r="D45"/>
  <c r="N45" s="1"/>
  <c r="D47"/>
  <c r="N47" s="1"/>
  <c r="D49"/>
  <c r="N49" s="1"/>
  <c r="D51"/>
  <c r="N51" s="1"/>
  <c r="D53"/>
  <c r="N53" s="1"/>
  <c r="D55"/>
  <c r="N55" s="1"/>
  <c r="D57"/>
  <c r="N57" s="1"/>
  <c r="D59"/>
  <c r="N59" s="1"/>
  <c r="D61"/>
  <c r="N61" s="1"/>
  <c r="D63"/>
  <c r="N63" s="1"/>
  <c r="D65"/>
  <c r="N65" s="1"/>
  <c r="D67"/>
  <c r="N67" s="1"/>
  <c r="D69"/>
  <c r="N69" s="1"/>
  <c r="D71"/>
  <c r="N71" s="1"/>
  <c r="D73"/>
  <c r="N73" s="1"/>
  <c r="D75"/>
  <c r="N75" s="1"/>
  <c r="D77"/>
  <c r="N77" s="1"/>
  <c r="D79"/>
  <c r="N79" s="1"/>
  <c r="D81"/>
  <c r="N81" s="1"/>
  <c r="D83"/>
  <c r="N83" s="1"/>
  <c r="D85"/>
  <c r="N85" s="1"/>
  <c r="D87"/>
  <c r="N87" s="1"/>
  <c r="D89"/>
  <c r="N89" s="1"/>
  <c r="D91"/>
  <c r="N91" s="1"/>
  <c r="D93"/>
  <c r="N93" s="1"/>
  <c r="D95"/>
  <c r="N95" s="1"/>
  <c r="D97"/>
  <c r="N97" s="1"/>
  <c r="D99"/>
  <c r="N99" s="1"/>
  <c r="D101"/>
  <c r="N101" s="1"/>
  <c r="D103"/>
  <c r="N103" s="1"/>
  <c r="D105"/>
  <c r="N105" s="1"/>
  <c r="D107"/>
  <c r="N107" s="1"/>
  <c r="D109"/>
  <c r="N109" s="1"/>
  <c r="D111"/>
  <c r="N111" s="1"/>
  <c r="D113"/>
  <c r="N113" s="1"/>
  <c r="D115"/>
  <c r="N115" s="1"/>
  <c r="D117"/>
  <c r="N117" s="1"/>
  <c r="D119"/>
  <c r="N119" s="1"/>
  <c r="D121"/>
  <c r="N121" s="1"/>
  <c r="D123"/>
  <c r="N123" s="1"/>
  <c r="D125"/>
  <c r="N125" s="1"/>
  <c r="D127"/>
  <c r="N127" s="1"/>
  <c r="D129"/>
  <c r="N129" s="1"/>
  <c r="D131"/>
  <c r="N131" s="1"/>
  <c r="D133"/>
  <c r="N133" s="1"/>
  <c r="D135"/>
  <c r="N135" s="1"/>
  <c r="D137"/>
  <c r="N137" s="1"/>
  <c r="N3" l="1"/>
  <c r="G16" i="3"/>
  <c r="G113"/>
  <c r="G112"/>
  <c r="G111"/>
  <c r="G110"/>
  <c r="G109"/>
  <c r="G108"/>
  <c r="G107"/>
  <c r="G10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5"/>
  <c r="G14"/>
  <c r="Z3" i="1"/>
  <c r="H113" i="3"/>
  <c r="H112"/>
  <c r="H111"/>
  <c r="H110"/>
  <c r="H109"/>
  <c r="H108"/>
  <c r="H107"/>
  <c r="H106"/>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6"/>
  <c r="H17"/>
  <c r="H15"/>
  <c r="H14"/>
</calcChain>
</file>

<file path=xl/comments1.xml><?xml version="1.0" encoding="utf-8"?>
<comments xmlns="http://schemas.openxmlformats.org/spreadsheetml/2006/main">
  <authors>
    <author>Agams</author>
  </authors>
  <commentList>
    <comment ref="C3" authorId="0">
      <text>
        <r>
          <rPr>
            <b/>
            <sz val="8"/>
            <color indexed="81"/>
            <rFont val="Tahoma"/>
          </rPr>
          <t>Put your child name here</t>
        </r>
      </text>
    </comment>
    <comment ref="C5" authorId="0">
      <text>
        <r>
          <rPr>
            <sz val="8"/>
            <color indexed="81"/>
            <rFont val="Tahoma"/>
          </rPr>
          <t xml:space="preserve">Type Male or Female
</t>
        </r>
      </text>
    </comment>
    <comment ref="G5" authorId="0">
      <text>
        <r>
          <rPr>
            <sz val="8"/>
            <color indexed="81"/>
            <rFont val="Tahoma"/>
          </rPr>
          <t xml:space="preserve">Put your target date to find reference weight and height of your for child at given percentile </t>
        </r>
      </text>
    </comment>
    <comment ref="C7" authorId="0">
      <text>
        <r>
          <rPr>
            <sz val="8"/>
            <color indexed="81"/>
            <rFont val="Tahoma"/>
          </rPr>
          <t>Put your child birthdate</t>
        </r>
      </text>
    </comment>
    <comment ref="C9" authorId="0">
      <text>
        <r>
          <rPr>
            <sz val="8"/>
            <color indexed="81"/>
            <rFont val="Tahoma"/>
            <family val="2"/>
          </rPr>
          <t>Put your child weight in kilogram(s)</t>
        </r>
      </text>
    </comment>
    <comment ref="C11" authorId="0">
      <text>
        <r>
          <rPr>
            <sz val="8"/>
            <color indexed="81"/>
            <rFont val="Tahoma"/>
            <family val="2"/>
          </rPr>
          <t>Put your child height in centimeter(s)</t>
        </r>
      </text>
    </comment>
  </commentList>
</comments>
</file>

<file path=xl/sharedStrings.xml><?xml version="1.0" encoding="utf-8"?>
<sst xmlns="http://schemas.openxmlformats.org/spreadsheetml/2006/main" count="136" uniqueCount="46">
  <si>
    <t>Sex</t>
  </si>
  <si>
    <t>Agemos</t>
  </si>
  <si>
    <t>3rd</t>
  </si>
  <si>
    <t>5th</t>
  </si>
  <si>
    <t>10th</t>
  </si>
  <si>
    <t>25th</t>
  </si>
  <si>
    <t>50th</t>
  </si>
  <si>
    <t>75th</t>
  </si>
  <si>
    <t>90th</t>
  </si>
  <si>
    <t>95th</t>
  </si>
  <si>
    <t>97th</t>
  </si>
  <si>
    <t>Male</t>
  </si>
  <si>
    <t>Day</t>
  </si>
  <si>
    <t>Date</t>
  </si>
  <si>
    <t>Month</t>
  </si>
  <si>
    <t>No</t>
  </si>
  <si>
    <t>Weight</t>
  </si>
  <si>
    <t>Height</t>
  </si>
  <si>
    <t>Weight Percentile</t>
  </si>
  <si>
    <t>Height Percentile</t>
  </si>
  <si>
    <t>YOUR CHILD INFORMATION</t>
  </si>
  <si>
    <t>YOUR CHILD WEIGHT AND HEIGHT REFERENCE</t>
  </si>
  <si>
    <t>Date :</t>
  </si>
  <si>
    <t>Height (cm)</t>
  </si>
  <si>
    <t>Weight (kg)</t>
  </si>
  <si>
    <t>Gender :</t>
  </si>
  <si>
    <t>Date of Birth :</t>
  </si>
  <si>
    <t>Weight Birth :</t>
  </si>
  <si>
    <t>Height Birth :</t>
  </si>
  <si>
    <t>kg</t>
  </si>
  <si>
    <t>pounds</t>
  </si>
  <si>
    <t>cm</t>
  </si>
  <si>
    <t>inch</t>
  </si>
  <si>
    <t>Weight Converter</t>
  </si>
  <si>
    <t>Height Converter</t>
  </si>
  <si>
    <t>* 1 kilogram = 2.20462262 pounds</t>
  </si>
  <si>
    <t>* 1 centimeter = 0.393700787 inch</t>
  </si>
  <si>
    <t>Baby Growth Percentile Definition</t>
  </si>
  <si>
    <r>
      <t>If your child have 25th percentile in height, means that your child would be taller than 250 and shorter than 750 normal children of the same age and sex</t>
    </r>
    <r>
      <rPr>
        <sz val="10"/>
        <rFont val="Tahoma"/>
        <family val="2"/>
      </rPr>
      <t xml:space="preserve">, </t>
    </r>
    <r>
      <rPr>
        <sz val="10"/>
        <color indexed="53"/>
        <rFont val="Tahoma"/>
        <family val="2"/>
      </rPr>
      <t>and if your child have 50th percentile in weight, means that your child would be heavier than 500 and lighter than 500 normal children of the same age and sex</t>
    </r>
    <r>
      <rPr>
        <sz val="10"/>
        <rFont val="Tahoma"/>
        <family val="2"/>
      </rPr>
      <t>.</t>
    </r>
  </si>
  <si>
    <t>Your Child Name :</t>
  </si>
  <si>
    <t>CONVERTER BOXES</t>
  </si>
  <si>
    <t>VISIT WWW.EXCELTEMPLATE.NET FOR MORE TEMPLATES AND UPDATES</t>
  </si>
  <si>
    <t>Female</t>
  </si>
  <si>
    <t>Angelina Dolly</t>
  </si>
  <si>
    <t>kg(s)</t>
  </si>
  <si>
    <t>cm(s)</t>
  </si>
</sst>
</file>

<file path=xl/styles.xml><?xml version="1.0" encoding="utf-8"?>
<styleSheet xmlns="http://schemas.openxmlformats.org/spreadsheetml/2006/main">
  <numFmts count="6">
    <numFmt numFmtId="43" formatCode="_(* #,##0.00_);_(* \(#,##0.00\);_(* &quot;-&quot;??_);_(@_)"/>
    <numFmt numFmtId="168" formatCode="_(* #,##0.0_);_(* \(#,##0.0\);_(* &quot;-&quot;??_);_(@_)"/>
    <numFmt numFmtId="171" formatCode="[$-409]d\-mmm\-yy;@"/>
    <numFmt numFmtId="172" formatCode="[$-421]dd\ mmm\ yyyy;@"/>
    <numFmt numFmtId="174" formatCode="0.0"/>
    <numFmt numFmtId="177" formatCode="_(* #,##0.0_);_(* \(#,##0.0\);_(* &quot;-&quot;?_);_(@_)"/>
  </numFmts>
  <fonts count="40">
    <font>
      <sz val="10"/>
      <name val="Arial"/>
    </font>
    <font>
      <sz val="10"/>
      <name val="Arial"/>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60"/>
      <name val="Calibri"/>
      <family val="2"/>
    </font>
    <font>
      <sz val="10"/>
      <name val="Arial"/>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sz val="8"/>
      <name val="Arial"/>
    </font>
    <font>
      <sz val="8.5"/>
      <name val="Arial"/>
    </font>
    <font>
      <sz val="8"/>
      <name val="Arial"/>
    </font>
    <font>
      <b/>
      <sz val="10"/>
      <name val="Tahoma"/>
      <family val="2"/>
    </font>
    <font>
      <sz val="10"/>
      <name val="Tahoma"/>
      <family val="2"/>
    </font>
    <font>
      <sz val="8.5"/>
      <name val="Arial"/>
    </font>
    <font>
      <sz val="8"/>
      <name val="Arial"/>
    </font>
    <font>
      <b/>
      <sz val="10"/>
      <color indexed="9"/>
      <name val="Tahoma"/>
      <family val="2"/>
    </font>
    <font>
      <sz val="8"/>
      <name val="Tahoma"/>
      <family val="2"/>
    </font>
    <font>
      <sz val="10"/>
      <color indexed="8"/>
      <name val="Tahoma"/>
      <family val="2"/>
    </font>
    <font>
      <sz val="10"/>
      <color indexed="57"/>
      <name val="Tahoma"/>
      <family val="2"/>
    </font>
    <font>
      <sz val="10"/>
      <color indexed="53"/>
      <name val="Tahoma"/>
      <family val="2"/>
    </font>
    <font>
      <sz val="8"/>
      <color indexed="81"/>
      <name val="Tahoma"/>
    </font>
    <font>
      <b/>
      <sz val="8"/>
      <color indexed="81"/>
      <name val="Tahoma"/>
    </font>
    <font>
      <b/>
      <u/>
      <sz val="12"/>
      <color indexed="9"/>
      <name val="Verdana"/>
      <family val="2"/>
    </font>
    <font>
      <b/>
      <u/>
      <sz val="10"/>
      <color indexed="9"/>
      <name val="Tahoma"/>
      <family val="2"/>
    </font>
    <font>
      <sz val="10"/>
      <color indexed="9"/>
      <name val="Arial"/>
    </font>
    <font>
      <sz val="8"/>
      <color indexed="81"/>
      <name val="Tahom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1"/>
        <bgColor indexed="64"/>
      </patternFill>
    </fill>
    <fill>
      <patternFill patternType="darkGray">
        <fgColor indexed="21"/>
        <bgColor indexed="21"/>
      </patternFill>
    </fill>
    <fill>
      <patternFill patternType="solid">
        <fgColor indexed="9"/>
        <bgColor indexed="24"/>
      </patternFill>
    </fill>
    <fill>
      <patternFill patternType="solid">
        <fgColor indexed="21"/>
        <bgColor indexed="64"/>
      </patternFill>
    </fill>
    <fill>
      <patternFill patternType="solid">
        <fgColor indexed="57"/>
        <bgColor indexed="24"/>
      </patternFill>
    </fill>
    <fill>
      <patternFill patternType="solid">
        <fgColor indexed="57"/>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4">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0" borderId="0" applyNumberFormat="0" applyFill="0" applyBorder="0" applyAlignment="0" applyProtection="0">
      <alignment vertical="top"/>
      <protection locked="0"/>
    </xf>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16"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87">
    <xf numFmtId="0" fontId="0" fillId="0" borderId="0" xfId="0"/>
    <xf numFmtId="171" fontId="26" fillId="24" borderId="10" xfId="0" applyNumberFormat="1" applyFont="1" applyFill="1" applyBorder="1" applyProtection="1">
      <protection locked="0"/>
    </xf>
    <xf numFmtId="43" fontId="26" fillId="24" borderId="10" xfId="28" applyFont="1" applyFill="1" applyBorder="1" applyAlignment="1" applyProtection="1">
      <alignment horizontal="right" indent="1"/>
      <protection locked="0"/>
    </xf>
    <xf numFmtId="0" fontId="36" fillId="0" borderId="0" xfId="35" applyFont="1" applyFill="1" applyAlignment="1" applyProtection="1">
      <alignment vertical="center"/>
      <protection hidden="1"/>
    </xf>
    <xf numFmtId="0" fontId="37" fillId="0" borderId="0" xfId="35" applyFont="1" applyFill="1" applyAlignment="1" applyProtection="1">
      <alignment vertical="center" wrapText="1"/>
      <protection hidden="1"/>
    </xf>
    <xf numFmtId="0" fontId="26" fillId="0" borderId="10" xfId="0" applyFont="1" applyFill="1" applyBorder="1" applyAlignment="1" applyProtection="1">
      <alignment horizontal="right" vertical="center" indent="1"/>
      <protection locked="0"/>
    </xf>
    <xf numFmtId="15" fontId="26" fillId="0" borderId="10" xfId="0" applyNumberFormat="1" applyFont="1" applyFill="1" applyBorder="1" applyAlignment="1" applyProtection="1">
      <alignment horizontal="right" vertical="center" indent="1"/>
      <protection locked="0"/>
    </xf>
    <xf numFmtId="0" fontId="26" fillId="0" borderId="10" xfId="0" applyFont="1" applyFill="1" applyBorder="1" applyAlignment="1" applyProtection="1">
      <alignment horizontal="center" vertical="center"/>
      <protection locked="0"/>
    </xf>
    <xf numFmtId="0" fontId="26" fillId="0" borderId="0" xfId="0" applyFont="1" applyFill="1" applyBorder="1" applyProtection="1">
      <protection hidden="1"/>
    </xf>
    <xf numFmtId="0" fontId="26" fillId="0" borderId="0" xfId="0" applyFont="1" applyFill="1" applyProtection="1">
      <protection hidden="1"/>
    </xf>
    <xf numFmtId="43" fontId="26" fillId="0" borderId="0" xfId="28" applyFont="1" applyFill="1" applyProtection="1">
      <protection hidden="1"/>
    </xf>
    <xf numFmtId="0" fontId="26" fillId="0" borderId="0" xfId="0" applyFont="1" applyFill="1" applyAlignment="1" applyProtection="1">
      <alignment vertical="center"/>
      <protection hidden="1"/>
    </xf>
    <xf numFmtId="0" fontId="26" fillId="0" borderId="0" xfId="0" applyFont="1" applyFill="1" applyAlignment="1" applyProtection="1">
      <alignment horizontal="right" vertical="center"/>
      <protection hidden="1"/>
    </xf>
    <xf numFmtId="43" fontId="26" fillId="0" borderId="0" xfId="28" applyFont="1" applyFill="1" applyAlignment="1" applyProtection="1">
      <alignment vertical="center"/>
      <protection hidden="1"/>
    </xf>
    <xf numFmtId="0" fontId="26" fillId="0" borderId="0" xfId="0" applyFont="1" applyFill="1" applyBorder="1" applyAlignment="1" applyProtection="1">
      <alignment vertical="center"/>
      <protection hidden="1"/>
    </xf>
    <xf numFmtId="0" fontId="26" fillId="0" borderId="0" xfId="0" applyFont="1" applyFill="1" applyAlignment="1" applyProtection="1">
      <alignment horizontal="right" vertical="center" indent="1"/>
      <protection hidden="1"/>
    </xf>
    <xf numFmtId="43" fontId="26" fillId="0" borderId="0" xfId="28" applyFont="1" applyFill="1" applyBorder="1" applyAlignment="1" applyProtection="1">
      <alignment vertical="center"/>
      <protection hidden="1"/>
    </xf>
    <xf numFmtId="0" fontId="29" fillId="25" borderId="11" xfId="0" applyFont="1" applyFill="1" applyBorder="1" applyAlignment="1" applyProtection="1">
      <alignment horizontal="center" vertical="center"/>
      <protection hidden="1"/>
    </xf>
    <xf numFmtId="0" fontId="29" fillId="25" borderId="0" xfId="0" applyFont="1" applyFill="1" applyBorder="1" applyAlignment="1" applyProtection="1">
      <alignment horizontal="center" vertical="center"/>
      <protection hidden="1"/>
    </xf>
    <xf numFmtId="0" fontId="29" fillId="25" borderId="12" xfId="0" applyFont="1" applyFill="1" applyBorder="1" applyAlignment="1" applyProtection="1">
      <alignment horizontal="center" vertical="center"/>
      <protection hidden="1"/>
    </xf>
    <xf numFmtId="15" fontId="26" fillId="0" borderId="0" xfId="0" applyNumberFormat="1" applyFont="1" applyFill="1" applyBorder="1" applyAlignment="1" applyProtection="1">
      <alignment vertical="center"/>
      <protection hidden="1"/>
    </xf>
    <xf numFmtId="0" fontId="31" fillId="26" borderId="11" xfId="0" applyFont="1" applyFill="1" applyBorder="1" applyAlignment="1" applyProtection="1">
      <alignment vertical="center"/>
      <protection hidden="1"/>
    </xf>
    <xf numFmtId="43" fontId="31" fillId="26" borderId="0" xfId="28" applyFont="1" applyFill="1" applyBorder="1" applyAlignment="1" applyProtection="1">
      <alignment vertical="center"/>
      <protection hidden="1"/>
    </xf>
    <xf numFmtId="43" fontId="31" fillId="26" borderId="12" xfId="28" applyFont="1" applyFill="1" applyBorder="1" applyAlignment="1" applyProtection="1">
      <alignment vertical="center"/>
      <protection hidden="1"/>
    </xf>
    <xf numFmtId="0" fontId="26" fillId="0" borderId="0" xfId="0" applyFont="1" applyFill="1" applyAlignment="1" applyProtection="1">
      <alignment horizontal="center" vertical="center"/>
      <protection hidden="1"/>
    </xf>
    <xf numFmtId="0" fontId="31" fillId="26" borderId="13" xfId="0" applyFont="1" applyFill="1" applyBorder="1" applyAlignment="1" applyProtection="1">
      <alignment vertical="center"/>
      <protection hidden="1"/>
    </xf>
    <xf numFmtId="43" fontId="31" fillId="26" borderId="14" xfId="28" applyFont="1" applyFill="1" applyBorder="1" applyAlignment="1" applyProtection="1">
      <alignment vertical="center"/>
      <protection hidden="1"/>
    </xf>
    <xf numFmtId="43" fontId="31" fillId="26" borderId="15" xfId="28" applyFont="1" applyFill="1" applyBorder="1" applyAlignment="1" applyProtection="1">
      <alignment vertical="center"/>
      <protection hidden="1"/>
    </xf>
    <xf numFmtId="0" fontId="26" fillId="0" borderId="0" xfId="0" applyFont="1" applyFill="1" applyBorder="1" applyAlignment="1" applyProtection="1">
      <alignment horizontal="center" vertical="center" wrapText="1"/>
      <protection hidden="1"/>
    </xf>
    <xf numFmtId="0" fontId="26" fillId="0" borderId="0" xfId="0" applyFont="1" applyFill="1" applyAlignment="1" applyProtection="1">
      <alignment horizontal="center" vertical="center" wrapText="1"/>
      <protection hidden="1"/>
    </xf>
    <xf numFmtId="0" fontId="26" fillId="0" borderId="10" xfId="0" applyFont="1" applyFill="1" applyBorder="1" applyProtection="1">
      <protection hidden="1"/>
    </xf>
    <xf numFmtId="1" fontId="26" fillId="0" borderId="10" xfId="0" applyNumberFormat="1" applyFont="1" applyFill="1" applyBorder="1" applyAlignment="1" applyProtection="1">
      <alignment horizontal="right" indent="1"/>
      <protection hidden="1"/>
    </xf>
    <xf numFmtId="174" fontId="26" fillId="0" borderId="10" xfId="0" applyNumberFormat="1" applyFont="1" applyFill="1" applyBorder="1" applyAlignment="1" applyProtection="1">
      <alignment horizontal="right" indent="1"/>
      <protection hidden="1"/>
    </xf>
    <xf numFmtId="0" fontId="26" fillId="0" borderId="10" xfId="0" applyFont="1" applyFill="1" applyBorder="1" applyAlignment="1" applyProtection="1">
      <alignment horizontal="right" indent="1"/>
      <protection hidden="1"/>
    </xf>
    <xf numFmtId="0" fontId="29" fillId="27" borderId="10" xfId="0" applyFont="1" applyFill="1" applyBorder="1" applyAlignment="1" applyProtection="1">
      <alignment horizontal="center" vertical="center" wrapText="1"/>
      <protection hidden="1"/>
    </xf>
    <xf numFmtId="172" fontId="29" fillId="27" borderId="10" xfId="0" applyNumberFormat="1" applyFont="1" applyFill="1" applyBorder="1" applyAlignment="1" applyProtection="1">
      <alignment horizontal="center" vertical="center" wrapText="1"/>
      <protection hidden="1"/>
    </xf>
    <xf numFmtId="0" fontId="29" fillId="27" borderId="10" xfId="0" applyFont="1" applyFill="1" applyBorder="1" applyAlignment="1" applyProtection="1">
      <alignment horizontal="center" vertical="center" wrapText="1"/>
      <protection hidden="1"/>
    </xf>
    <xf numFmtId="43" fontId="29" fillId="27" borderId="10" xfId="28" applyFont="1" applyFill="1" applyBorder="1" applyAlignment="1" applyProtection="1">
      <alignment horizontal="center" vertical="center" wrapText="1"/>
      <protection hidden="1"/>
    </xf>
    <xf numFmtId="0" fontId="29" fillId="28" borderId="11" xfId="0" applyFont="1" applyFill="1" applyBorder="1" applyAlignment="1" applyProtection="1">
      <alignment vertical="center"/>
      <protection hidden="1"/>
    </xf>
    <xf numFmtId="43" fontId="29" fillId="28" borderId="0" xfId="28" applyFont="1" applyFill="1" applyBorder="1" applyAlignment="1" applyProtection="1">
      <alignment vertical="center"/>
      <protection hidden="1"/>
    </xf>
    <xf numFmtId="43" fontId="29" fillId="28" borderId="12" xfId="28" applyFont="1" applyFill="1" applyBorder="1" applyAlignment="1" applyProtection="1">
      <alignment vertical="center"/>
      <protection hidden="1"/>
    </xf>
    <xf numFmtId="0" fontId="26" fillId="0" borderId="12" xfId="0" applyFont="1" applyFill="1" applyBorder="1" applyAlignment="1" applyProtection="1">
      <alignment vertical="center"/>
      <protection hidden="1"/>
    </xf>
    <xf numFmtId="0" fontId="30" fillId="0" borderId="11" xfId="0" applyFont="1" applyBorder="1" applyAlignment="1" applyProtection="1">
      <alignment horizontal="left" vertical="center"/>
      <protection hidden="1"/>
    </xf>
    <xf numFmtId="0" fontId="26" fillId="0" borderId="11" xfId="0" applyFont="1" applyFill="1" applyBorder="1" applyAlignment="1" applyProtection="1">
      <alignment vertical="center"/>
      <protection hidden="1"/>
    </xf>
    <xf numFmtId="0" fontId="26" fillId="0" borderId="13" xfId="0" applyFont="1" applyFill="1" applyBorder="1" applyAlignment="1" applyProtection="1">
      <alignment vertical="center"/>
      <protection hidden="1"/>
    </xf>
    <xf numFmtId="0" fontId="26" fillId="0" borderId="14" xfId="0" applyFont="1" applyFill="1" applyBorder="1" applyAlignment="1" applyProtection="1">
      <alignment vertical="center"/>
      <protection hidden="1"/>
    </xf>
    <xf numFmtId="0" fontId="26" fillId="0" borderId="15" xfId="0" applyFont="1" applyFill="1" applyBorder="1" applyAlignment="1" applyProtection="1">
      <alignment vertical="center"/>
      <protection hidden="1"/>
    </xf>
    <xf numFmtId="0" fontId="25" fillId="0" borderId="10" xfId="0" applyFont="1" applyFill="1" applyBorder="1" applyAlignment="1" applyProtection="1">
      <alignment vertical="center"/>
      <protection hidden="1"/>
    </xf>
    <xf numFmtId="0" fontId="26" fillId="29" borderId="11" xfId="0" applyFont="1" applyFill="1" applyBorder="1" applyAlignment="1" applyProtection="1">
      <alignment horizontal="center" vertical="center"/>
      <protection hidden="1"/>
    </xf>
    <xf numFmtId="0" fontId="38" fillId="0" borderId="0" xfId="0" applyFont="1" applyFill="1" applyProtection="1">
      <protection hidden="1"/>
    </xf>
    <xf numFmtId="168" fontId="38" fillId="0" borderId="0" xfId="28" applyNumberFormat="1" applyFont="1" applyFill="1" applyProtection="1">
      <protection hidden="1"/>
    </xf>
    <xf numFmtId="43" fontId="38" fillId="0" borderId="0" xfId="28" applyNumberFormat="1" applyFont="1" applyFill="1" applyProtection="1">
      <protection hidden="1"/>
    </xf>
    <xf numFmtId="43" fontId="38" fillId="0" borderId="0" xfId="28" applyNumberFormat="1" applyFont="1" applyFill="1" applyProtection="1">
      <protection hidden="1"/>
    </xf>
    <xf numFmtId="0" fontId="38" fillId="0" borderId="0" xfId="0" applyFont="1"/>
    <xf numFmtId="177" fontId="38" fillId="0" borderId="0" xfId="0" applyNumberFormat="1" applyFont="1" applyFill="1" applyProtection="1">
      <protection hidden="1"/>
    </xf>
    <xf numFmtId="0" fontId="38" fillId="0" borderId="0" xfId="0" applyFont="1" applyFill="1" applyProtection="1">
      <protection hidden="1"/>
    </xf>
    <xf numFmtId="0" fontId="25" fillId="0" borderId="0" xfId="0" applyFont="1" applyFill="1" applyAlignment="1" applyProtection="1">
      <alignment horizontal="center" vertical="center"/>
      <protection hidden="1"/>
    </xf>
    <xf numFmtId="0" fontId="29" fillId="27" borderId="16" xfId="0" applyFont="1" applyFill="1" applyBorder="1" applyAlignment="1" applyProtection="1">
      <alignment horizontal="center" vertical="center" wrapText="1"/>
      <protection hidden="1"/>
    </xf>
    <xf numFmtId="0" fontId="29" fillId="27" borderId="17" xfId="0" applyFont="1" applyFill="1" applyBorder="1" applyAlignment="1" applyProtection="1">
      <alignment horizontal="center" vertical="center" wrapText="1"/>
      <protection hidden="1"/>
    </xf>
    <xf numFmtId="0" fontId="29" fillId="27" borderId="18" xfId="0" applyFont="1" applyFill="1" applyBorder="1" applyAlignment="1" applyProtection="1">
      <alignment horizontal="center" vertical="center" wrapText="1"/>
      <protection hidden="1"/>
    </xf>
    <xf numFmtId="0" fontId="29" fillId="27" borderId="13" xfId="0" applyFont="1" applyFill="1" applyBorder="1" applyAlignment="1" applyProtection="1">
      <alignment horizontal="center" vertical="center" wrapText="1"/>
      <protection hidden="1"/>
    </xf>
    <xf numFmtId="0" fontId="29" fillId="27" borderId="14" xfId="0" applyFont="1" applyFill="1" applyBorder="1" applyAlignment="1" applyProtection="1">
      <alignment horizontal="center" vertical="center" wrapText="1"/>
      <protection hidden="1"/>
    </xf>
    <xf numFmtId="0" fontId="29" fillId="27" borderId="15" xfId="0" applyFont="1" applyFill="1" applyBorder="1" applyAlignment="1" applyProtection="1">
      <alignment horizontal="center" vertical="center" wrapText="1"/>
      <protection hidden="1"/>
    </xf>
    <xf numFmtId="0" fontId="29" fillId="27" borderId="16" xfId="0" applyFont="1" applyFill="1" applyBorder="1" applyAlignment="1" applyProtection="1">
      <alignment horizontal="center" vertical="center"/>
      <protection hidden="1"/>
    </xf>
    <xf numFmtId="0" fontId="29" fillId="27" borderId="17" xfId="0" applyFont="1" applyFill="1" applyBorder="1" applyAlignment="1" applyProtection="1">
      <alignment horizontal="center" vertical="center"/>
      <protection hidden="1"/>
    </xf>
    <xf numFmtId="0" fontId="29" fillId="27" borderId="18" xfId="0" applyFont="1" applyFill="1" applyBorder="1" applyAlignment="1" applyProtection="1">
      <alignment horizontal="center" vertical="center"/>
      <protection hidden="1"/>
    </xf>
    <xf numFmtId="0" fontId="29" fillId="29" borderId="11" xfId="0" applyFont="1" applyFill="1" applyBorder="1" applyAlignment="1" applyProtection="1">
      <alignment horizontal="center" vertical="center"/>
      <protection hidden="1"/>
    </xf>
    <xf numFmtId="0" fontId="29" fillId="29" borderId="0" xfId="0" applyFont="1" applyFill="1" applyBorder="1" applyAlignment="1" applyProtection="1">
      <alignment horizontal="center" vertical="center"/>
      <protection hidden="1"/>
    </xf>
    <xf numFmtId="0" fontId="29" fillId="29" borderId="12" xfId="0" applyFont="1" applyFill="1" applyBorder="1" applyAlignment="1" applyProtection="1">
      <alignment horizontal="center" vertical="center"/>
      <protection hidden="1"/>
    </xf>
    <xf numFmtId="0" fontId="37" fillId="27" borderId="0" xfId="35" applyFont="1" applyFill="1" applyAlignment="1" applyProtection="1">
      <alignment horizontal="center" vertical="center" wrapText="1"/>
      <protection hidden="1"/>
    </xf>
    <xf numFmtId="0" fontId="32" fillId="0" borderId="16" xfId="0" applyFont="1" applyFill="1" applyBorder="1" applyAlignment="1" applyProtection="1">
      <alignment horizontal="left" vertical="center" wrapText="1" indent="1"/>
      <protection hidden="1"/>
    </xf>
    <xf numFmtId="0" fontId="26" fillId="0" borderId="17" xfId="0" applyFont="1" applyFill="1" applyBorder="1" applyAlignment="1" applyProtection="1">
      <alignment horizontal="left" vertical="center" wrapText="1" indent="1"/>
      <protection hidden="1"/>
    </xf>
    <xf numFmtId="0" fontId="26" fillId="0" borderId="18" xfId="0" applyFont="1" applyFill="1" applyBorder="1" applyAlignment="1" applyProtection="1">
      <alignment horizontal="left" vertical="center" wrapText="1" indent="1"/>
      <protection hidden="1"/>
    </xf>
    <xf numFmtId="0" fontId="26" fillId="0" borderId="11" xfId="0" applyFont="1" applyFill="1" applyBorder="1" applyAlignment="1" applyProtection="1">
      <alignment horizontal="left" vertical="center" wrapText="1" indent="1"/>
      <protection hidden="1"/>
    </xf>
    <xf numFmtId="0" fontId="26" fillId="0" borderId="0" xfId="0" applyFont="1" applyFill="1" applyBorder="1" applyAlignment="1" applyProtection="1">
      <alignment horizontal="left" vertical="center" wrapText="1" indent="1"/>
      <protection hidden="1"/>
    </xf>
    <xf numFmtId="0" fontId="26" fillId="0" borderId="12" xfId="0" applyFont="1" applyFill="1" applyBorder="1" applyAlignment="1" applyProtection="1">
      <alignment horizontal="left" vertical="center" wrapText="1" indent="1"/>
      <protection hidden="1"/>
    </xf>
    <xf numFmtId="0" fontId="26" fillId="0" borderId="13" xfId="0" applyFont="1" applyFill="1" applyBorder="1" applyAlignment="1" applyProtection="1">
      <alignment horizontal="left" vertical="center" wrapText="1" indent="1"/>
      <protection hidden="1"/>
    </xf>
    <xf numFmtId="0" fontId="26" fillId="0" borderId="14" xfId="0" applyFont="1" applyFill="1" applyBorder="1" applyAlignment="1" applyProtection="1">
      <alignment horizontal="left" vertical="center" wrapText="1" indent="1"/>
      <protection hidden="1"/>
    </xf>
    <xf numFmtId="0" fontId="26" fillId="0" borderId="15" xfId="0" applyFont="1" applyFill="1" applyBorder="1" applyAlignment="1" applyProtection="1">
      <alignment horizontal="left" vertical="center" wrapText="1" indent="1"/>
      <protection hidden="1"/>
    </xf>
    <xf numFmtId="0" fontId="26" fillId="0" borderId="19" xfId="0" applyFont="1" applyFill="1" applyBorder="1" applyAlignment="1" applyProtection="1">
      <alignment horizontal="center" vertical="center"/>
      <protection locked="0"/>
    </xf>
    <xf numFmtId="0" fontId="26" fillId="0" borderId="20" xfId="0" applyFont="1" applyFill="1" applyBorder="1" applyAlignment="1" applyProtection="1">
      <alignment horizontal="center" vertical="center"/>
      <protection locked="0"/>
    </xf>
    <xf numFmtId="0" fontId="26" fillId="0" borderId="21" xfId="0" applyFont="1" applyFill="1" applyBorder="1" applyAlignment="1" applyProtection="1">
      <alignment horizontal="center" vertical="center"/>
      <protection locked="0"/>
    </xf>
    <xf numFmtId="0" fontId="29" fillId="27" borderId="19" xfId="0" applyFont="1" applyFill="1" applyBorder="1" applyAlignment="1" applyProtection="1">
      <alignment horizontal="center" vertical="center"/>
      <protection hidden="1"/>
    </xf>
    <xf numFmtId="0" fontId="29" fillId="27" borderId="20" xfId="0" applyFont="1" applyFill="1" applyBorder="1" applyAlignment="1" applyProtection="1">
      <alignment horizontal="center" vertical="center"/>
      <protection hidden="1"/>
    </xf>
    <xf numFmtId="0" fontId="29" fillId="27" borderId="21" xfId="0" applyFont="1" applyFill="1" applyBorder="1" applyAlignment="1" applyProtection="1">
      <alignment horizontal="center" vertical="center"/>
      <protection hidden="1"/>
    </xf>
    <xf numFmtId="15" fontId="26" fillId="24" borderId="17" xfId="0" applyNumberFormat="1" applyFont="1" applyFill="1" applyBorder="1" applyAlignment="1" applyProtection="1">
      <alignment horizontal="center" vertical="center"/>
      <protection locked="0"/>
    </xf>
    <xf numFmtId="15" fontId="26" fillId="24" borderId="18" xfId="0" applyNumberFormat="1" applyFont="1" applyFill="1" applyBorder="1" applyAlignment="1" applyProtection="1">
      <alignment horizontal="center" vertical="center"/>
      <protection locked="0"/>
    </xf>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te" xfId="39" builtinId="10" customBuiltin="1"/>
    <cellStyle name="Output" xfId="40" builtinId="21" customBuiltin="1"/>
    <cellStyle name="Title" xfId="41" builtinId="15" customBuiltin="1"/>
    <cellStyle name="Total" xfId="42" builtinId="25" customBuiltin="1"/>
    <cellStyle name="Warning Text" xfId="43"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chartsheet" Target="chartsheets/sheet2.xml"/><Relationship Id="rId7" Type="http://schemas.openxmlformats.org/officeDocument/2006/relationships/sharedStrings" Target="sharedStrings.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2.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925" b="1" i="0" u="none" strike="noStrike" baseline="0">
                <a:solidFill>
                  <a:srgbClr val="000000"/>
                </a:solidFill>
                <a:latin typeface="Arial"/>
                <a:ea typeface="Arial"/>
                <a:cs typeface="Arial"/>
              </a:defRPr>
            </a:pPr>
            <a:r>
              <a:t>Baby Weight for Age</a:t>
            </a:r>
          </a:p>
        </c:rich>
      </c:tx>
      <c:layout>
        <c:manualLayout>
          <c:xMode val="edge"/>
          <c:yMode val="edge"/>
          <c:x val="0.41536273115220484"/>
          <c:y val="1.998001998001998E-2"/>
        </c:manualLayout>
      </c:layout>
      <c:spPr>
        <a:noFill/>
        <a:ln w="25400">
          <a:noFill/>
        </a:ln>
      </c:spPr>
    </c:title>
    <c:plotArea>
      <c:layout>
        <c:manualLayout>
          <c:layoutTarget val="inner"/>
          <c:xMode val="edge"/>
          <c:yMode val="edge"/>
          <c:x val="6.8278805120910391E-2"/>
          <c:y val="8.0919080919080913E-2"/>
          <c:w val="0.88620199146514933"/>
          <c:h val="0.86813186813186816"/>
        </c:manualLayout>
      </c:layout>
      <c:lineChart>
        <c:grouping val="standard"/>
        <c:ser>
          <c:idx val="0"/>
          <c:order val="0"/>
          <c:tx>
            <c:strRef>
              <c:f>Table!$D$1</c:f>
              <c:strCache>
                <c:ptCount val="1"/>
                <c:pt idx="0">
                  <c:v> Angelina Dolly </c:v>
                </c:pt>
              </c:strCache>
            </c:strRef>
          </c:tx>
          <c:spPr>
            <a:ln w="12700">
              <a:solidFill>
                <a:srgbClr val="000080"/>
              </a:solidFill>
              <a:prstDash val="solid"/>
            </a:ln>
          </c:spPr>
          <c:marker>
            <c:symbol val="none"/>
          </c:marker>
          <c:trendline>
            <c:spPr>
              <a:ln w="38100">
                <a:solidFill>
                  <a:srgbClr val="000000"/>
                </a:solidFill>
                <a:prstDash val="solid"/>
              </a:ln>
            </c:spPr>
            <c:trendlineType val="movingAvg"/>
            <c:period val="2"/>
          </c:trendline>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Table!$D$2:$D$362</c:f>
              <c:numCache>
                <c:formatCode>_(* #,##0.00_);_(* \(#,##0.00\);_(* "-"??_);_(@_)</c:formatCode>
                <c:ptCount val="361"/>
                <c:pt idx="0">
                  <c:v>3.2</c:v>
                </c:pt>
                <c:pt idx="1">
                  <c:v>3.3</c:v>
                </c:pt>
                <c:pt idx="2">
                  <c:v>#N/A</c:v>
                </c:pt>
                <c:pt idx="3">
                  <c:v>#N/A</c:v>
                </c:pt>
                <c:pt idx="4">
                  <c:v>3.6</c:v>
                </c:pt>
                <c:pt idx="5">
                  <c:v>#N/A</c:v>
                </c:pt>
                <c:pt idx="6">
                  <c:v>#N/A</c:v>
                </c:pt>
                <c:pt idx="7">
                  <c:v>#N/A</c:v>
                </c:pt>
                <c:pt idx="8">
                  <c:v>#N/A</c:v>
                </c:pt>
                <c:pt idx="9">
                  <c:v>#N/A</c:v>
                </c:pt>
                <c:pt idx="10">
                  <c:v>4.4000000000000004</c:v>
                </c:pt>
                <c:pt idx="11">
                  <c:v>#N/A</c:v>
                </c:pt>
                <c:pt idx="12">
                  <c:v>#N/A</c:v>
                </c:pt>
                <c:pt idx="13">
                  <c:v>#N/A</c:v>
                </c:pt>
                <c:pt idx="14">
                  <c:v>#N/A</c:v>
                </c:pt>
                <c:pt idx="15">
                  <c:v>#N/A</c:v>
                </c:pt>
                <c:pt idx="16">
                  <c:v>5</c:v>
                </c:pt>
                <c:pt idx="17">
                  <c:v>#N/A</c:v>
                </c:pt>
                <c:pt idx="18">
                  <c:v>#N/A</c:v>
                </c:pt>
                <c:pt idx="19">
                  <c:v>#N/A</c:v>
                </c:pt>
                <c:pt idx="20">
                  <c:v>#N/A</c:v>
                </c:pt>
                <c:pt idx="21">
                  <c:v>#N/A</c:v>
                </c:pt>
                <c:pt idx="22">
                  <c:v>#N/A</c:v>
                </c:pt>
                <c:pt idx="23">
                  <c:v>#N/A</c:v>
                </c:pt>
                <c:pt idx="24">
                  <c:v>#N/A</c:v>
                </c:pt>
                <c:pt idx="25">
                  <c:v>#N/A</c:v>
                </c:pt>
                <c:pt idx="26">
                  <c:v>6</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pt idx="212">
                  <c:v>#N/A</c:v>
                </c:pt>
                <c:pt idx="213">
                  <c:v>#N/A</c:v>
                </c:pt>
                <c:pt idx="214">
                  <c:v>#N/A</c:v>
                </c:pt>
                <c:pt idx="215">
                  <c:v>#N/A</c:v>
                </c:pt>
                <c:pt idx="216">
                  <c:v>#N/A</c:v>
                </c:pt>
                <c:pt idx="217">
                  <c:v>#N/A</c:v>
                </c:pt>
                <c:pt idx="218">
                  <c:v>#N/A</c:v>
                </c:pt>
                <c:pt idx="219">
                  <c:v>#N/A</c:v>
                </c:pt>
                <c:pt idx="220">
                  <c:v>#N/A</c:v>
                </c:pt>
                <c:pt idx="221">
                  <c:v>#N/A</c:v>
                </c:pt>
                <c:pt idx="222">
                  <c:v>#N/A</c:v>
                </c:pt>
                <c:pt idx="223">
                  <c:v>#N/A</c:v>
                </c:pt>
                <c:pt idx="224">
                  <c:v>#N/A</c:v>
                </c:pt>
                <c:pt idx="225">
                  <c:v>#N/A</c:v>
                </c:pt>
                <c:pt idx="226">
                  <c:v>#N/A</c:v>
                </c:pt>
                <c:pt idx="227">
                  <c:v>#N/A</c:v>
                </c:pt>
                <c:pt idx="228">
                  <c:v>#N/A</c:v>
                </c:pt>
                <c:pt idx="229">
                  <c:v>#N/A</c:v>
                </c:pt>
                <c:pt idx="230">
                  <c:v>#N/A</c:v>
                </c:pt>
                <c:pt idx="231">
                  <c:v>#N/A</c:v>
                </c:pt>
                <c:pt idx="232">
                  <c:v>#N/A</c:v>
                </c:pt>
                <c:pt idx="233">
                  <c:v>#N/A</c:v>
                </c:pt>
                <c:pt idx="234">
                  <c:v>#N/A</c:v>
                </c:pt>
                <c:pt idx="235">
                  <c:v>#N/A</c:v>
                </c:pt>
                <c:pt idx="236">
                  <c:v>#N/A</c:v>
                </c:pt>
                <c:pt idx="237">
                  <c:v>#N/A</c:v>
                </c:pt>
                <c:pt idx="238">
                  <c:v>#N/A</c:v>
                </c:pt>
                <c:pt idx="239">
                  <c:v>#N/A</c:v>
                </c:pt>
                <c:pt idx="240">
                  <c:v>#N/A</c:v>
                </c:pt>
                <c:pt idx="241">
                  <c:v>#N/A</c:v>
                </c:pt>
                <c:pt idx="242">
                  <c:v>#N/A</c:v>
                </c:pt>
                <c:pt idx="243">
                  <c:v>#N/A</c:v>
                </c:pt>
                <c:pt idx="244">
                  <c:v>#N/A</c:v>
                </c:pt>
                <c:pt idx="245">
                  <c:v>#N/A</c:v>
                </c:pt>
                <c:pt idx="246">
                  <c:v>#N/A</c:v>
                </c:pt>
                <c:pt idx="247">
                  <c:v>#N/A</c:v>
                </c:pt>
                <c:pt idx="248">
                  <c:v>#N/A</c:v>
                </c:pt>
                <c:pt idx="249">
                  <c:v>#N/A</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pt idx="263">
                  <c:v>#N/A</c:v>
                </c:pt>
                <c:pt idx="264">
                  <c:v>#N/A</c:v>
                </c:pt>
                <c:pt idx="265">
                  <c:v>#N/A</c:v>
                </c:pt>
                <c:pt idx="266">
                  <c:v>#N/A</c:v>
                </c:pt>
                <c:pt idx="267">
                  <c:v>#N/A</c:v>
                </c:pt>
                <c:pt idx="268">
                  <c:v>#N/A</c:v>
                </c:pt>
                <c:pt idx="269">
                  <c:v>#N/A</c:v>
                </c:pt>
                <c:pt idx="270">
                  <c:v>#N/A</c:v>
                </c:pt>
                <c:pt idx="271">
                  <c:v>#N/A</c:v>
                </c:pt>
                <c:pt idx="272">
                  <c:v>#N/A</c:v>
                </c:pt>
                <c:pt idx="273">
                  <c:v>#N/A</c:v>
                </c:pt>
                <c:pt idx="274">
                  <c:v>#N/A</c:v>
                </c:pt>
                <c:pt idx="275">
                  <c:v>#N/A</c:v>
                </c:pt>
                <c:pt idx="276">
                  <c:v>#N/A</c:v>
                </c:pt>
                <c:pt idx="277">
                  <c:v>#N/A</c:v>
                </c:pt>
                <c:pt idx="278">
                  <c:v>#N/A</c:v>
                </c:pt>
                <c:pt idx="279">
                  <c:v>#N/A</c:v>
                </c:pt>
                <c:pt idx="280">
                  <c:v>#N/A</c:v>
                </c:pt>
                <c:pt idx="281">
                  <c:v>#N/A</c:v>
                </c:pt>
                <c:pt idx="282">
                  <c:v>#N/A</c:v>
                </c:pt>
                <c:pt idx="283">
                  <c:v>#N/A</c:v>
                </c:pt>
                <c:pt idx="284">
                  <c:v>#N/A</c:v>
                </c:pt>
                <c:pt idx="285">
                  <c:v>#N/A</c:v>
                </c:pt>
                <c:pt idx="286">
                  <c:v>#N/A</c:v>
                </c:pt>
                <c:pt idx="287">
                  <c:v>#N/A</c:v>
                </c:pt>
                <c:pt idx="288">
                  <c:v>#N/A</c:v>
                </c:pt>
                <c:pt idx="289">
                  <c:v>#N/A</c:v>
                </c:pt>
                <c:pt idx="290">
                  <c:v>#N/A</c:v>
                </c:pt>
                <c:pt idx="291">
                  <c:v>#N/A</c:v>
                </c:pt>
                <c:pt idx="292">
                  <c:v>#N/A</c:v>
                </c:pt>
                <c:pt idx="293">
                  <c:v>#N/A</c:v>
                </c:pt>
                <c:pt idx="294">
                  <c:v>#N/A</c:v>
                </c:pt>
                <c:pt idx="295">
                  <c:v>#N/A</c:v>
                </c:pt>
                <c:pt idx="296">
                  <c:v>#N/A</c:v>
                </c:pt>
                <c:pt idx="297">
                  <c:v>#N/A</c:v>
                </c:pt>
                <c:pt idx="298">
                  <c:v>#N/A</c:v>
                </c:pt>
                <c:pt idx="299">
                  <c:v>#N/A</c:v>
                </c:pt>
                <c:pt idx="300">
                  <c:v>#N/A</c:v>
                </c:pt>
                <c:pt idx="301">
                  <c:v>#N/A</c:v>
                </c:pt>
                <c:pt idx="302">
                  <c:v>#N/A</c:v>
                </c:pt>
                <c:pt idx="303">
                  <c:v>#N/A</c:v>
                </c:pt>
                <c:pt idx="304">
                  <c:v>#N/A</c:v>
                </c:pt>
                <c:pt idx="305">
                  <c:v>#N/A</c:v>
                </c:pt>
                <c:pt idx="306">
                  <c:v>#N/A</c:v>
                </c:pt>
                <c:pt idx="307">
                  <c:v>#N/A</c:v>
                </c:pt>
                <c:pt idx="308">
                  <c:v>#N/A</c:v>
                </c:pt>
                <c:pt idx="309">
                  <c:v>#N/A</c:v>
                </c:pt>
                <c:pt idx="310">
                  <c:v>#N/A</c:v>
                </c:pt>
                <c:pt idx="311">
                  <c:v>#N/A</c:v>
                </c:pt>
                <c:pt idx="312">
                  <c:v>#N/A</c:v>
                </c:pt>
                <c:pt idx="313">
                  <c:v>#N/A</c:v>
                </c:pt>
                <c:pt idx="314">
                  <c:v>#N/A</c:v>
                </c:pt>
                <c:pt idx="315">
                  <c:v>#N/A</c:v>
                </c:pt>
                <c:pt idx="316">
                  <c:v>#N/A</c:v>
                </c:pt>
                <c:pt idx="317">
                  <c:v>#N/A</c:v>
                </c:pt>
                <c:pt idx="318">
                  <c:v>#N/A</c:v>
                </c:pt>
                <c:pt idx="319">
                  <c:v>#N/A</c:v>
                </c:pt>
                <c:pt idx="320">
                  <c:v>#N/A</c:v>
                </c:pt>
                <c:pt idx="321">
                  <c:v>#N/A</c:v>
                </c:pt>
                <c:pt idx="322">
                  <c:v>#N/A</c:v>
                </c:pt>
                <c:pt idx="323">
                  <c:v>#N/A</c:v>
                </c:pt>
                <c:pt idx="324">
                  <c:v>#N/A</c:v>
                </c:pt>
                <c:pt idx="325">
                  <c:v>#N/A</c:v>
                </c:pt>
                <c:pt idx="326">
                  <c:v>#N/A</c:v>
                </c:pt>
                <c:pt idx="327">
                  <c:v>#N/A</c:v>
                </c:pt>
                <c:pt idx="328">
                  <c:v>#N/A</c:v>
                </c:pt>
                <c:pt idx="329">
                  <c:v>#N/A</c:v>
                </c:pt>
                <c:pt idx="330">
                  <c:v>#N/A</c:v>
                </c:pt>
                <c:pt idx="331">
                  <c:v>#N/A</c:v>
                </c:pt>
                <c:pt idx="332">
                  <c:v>#N/A</c:v>
                </c:pt>
                <c:pt idx="333">
                  <c:v>#N/A</c:v>
                </c:pt>
                <c:pt idx="334">
                  <c:v>#N/A</c:v>
                </c:pt>
                <c:pt idx="335">
                  <c:v>#N/A</c:v>
                </c:pt>
                <c:pt idx="336">
                  <c:v>#N/A</c:v>
                </c:pt>
                <c:pt idx="337">
                  <c:v>#N/A</c:v>
                </c:pt>
                <c:pt idx="338">
                  <c:v>#N/A</c:v>
                </c:pt>
                <c:pt idx="339">
                  <c:v>#N/A</c:v>
                </c:pt>
                <c:pt idx="340">
                  <c:v>#N/A</c:v>
                </c:pt>
                <c:pt idx="341">
                  <c:v>#N/A</c:v>
                </c:pt>
                <c:pt idx="342">
                  <c:v>#N/A</c:v>
                </c:pt>
                <c:pt idx="343">
                  <c:v>#N/A</c:v>
                </c:pt>
                <c:pt idx="344">
                  <c:v>#N/A</c:v>
                </c:pt>
                <c:pt idx="345">
                  <c:v>#N/A</c:v>
                </c:pt>
                <c:pt idx="346">
                  <c:v>#N/A</c:v>
                </c:pt>
                <c:pt idx="347">
                  <c:v>#N/A</c:v>
                </c:pt>
                <c:pt idx="348">
                  <c:v>#N/A</c:v>
                </c:pt>
                <c:pt idx="349">
                  <c:v>#N/A</c:v>
                </c:pt>
                <c:pt idx="350">
                  <c:v>#N/A</c:v>
                </c:pt>
                <c:pt idx="351">
                  <c:v>#N/A</c:v>
                </c:pt>
                <c:pt idx="352">
                  <c:v>#N/A</c:v>
                </c:pt>
                <c:pt idx="353">
                  <c:v>#N/A</c:v>
                </c:pt>
                <c:pt idx="354">
                  <c:v>#N/A</c:v>
                </c:pt>
                <c:pt idx="355">
                  <c:v>#N/A</c:v>
                </c:pt>
                <c:pt idx="356">
                  <c:v>#N/A</c:v>
                </c:pt>
                <c:pt idx="357">
                  <c:v>#N/A</c:v>
                </c:pt>
                <c:pt idx="358">
                  <c:v>#N/A</c:v>
                </c:pt>
                <c:pt idx="359">
                  <c:v>#N/A</c:v>
                </c:pt>
                <c:pt idx="360">
                  <c:v>#N/A</c:v>
                </c:pt>
              </c:numCache>
            </c:numRef>
          </c:val>
        </c:ser>
        <c:ser>
          <c:idx val="1"/>
          <c:order val="1"/>
          <c:tx>
            <c:strRef>
              <c:f>Table!$E$1</c:f>
              <c:strCache>
                <c:ptCount val="1"/>
                <c:pt idx="0">
                  <c:v>3rd</c:v>
                </c:pt>
              </c:strCache>
            </c:strRef>
          </c:tx>
          <c:spPr>
            <a:ln w="12700">
              <a:solidFill>
                <a:srgbClr val="FF00FF"/>
              </a:solidFill>
              <a:prstDash val="solid"/>
            </a:ln>
          </c:spPr>
          <c:marker>
            <c:symbol val="none"/>
          </c:marker>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Table!$E$2:$E$362</c:f>
              <c:numCache>
                <c:formatCode>General</c:formatCode>
                <c:ptCount val="361"/>
                <c:pt idx="0">
                  <c:v>2.4141119830000002</c:v>
                </c:pt>
                <c:pt idx="1">
                  <c:v>2.4826729832000001</c:v>
                </c:pt>
                <c:pt idx="2">
                  <c:v>2.5504293096400001</c:v>
                </c:pt>
                <c:pt idx="3">
                  <c:v>2.6174421690640002</c:v>
                </c:pt>
                <c:pt idx="4">
                  <c:v>2.6837613127504003</c:v>
                </c:pt>
                <c:pt idx="5">
                  <c:v>2.7569169840000001</c:v>
                </c:pt>
                <c:pt idx="6">
                  <c:v>2.8214546154</c:v>
                </c:pt>
                <c:pt idx="7">
                  <c:v>2.8854936067599999</c:v>
                </c:pt>
                <c:pt idx="8">
                  <c:v>2.9490378874959999</c:v>
                </c:pt>
                <c:pt idx="9">
                  <c:v>3.0120913453086997</c:v>
                </c:pt>
                <c:pt idx="10">
                  <c:v>3.0746578275166696</c:v>
                </c:pt>
                <c:pt idx="11">
                  <c:v>3.1367411423162785</c:v>
                </c:pt>
                <c:pt idx="12">
                  <c:v>3.1983450599728829</c:v>
                </c:pt>
                <c:pt idx="13">
                  <c:v>3.2594733139474821</c:v>
                </c:pt>
                <c:pt idx="14">
                  <c:v>3.3201296019627757</c:v>
                </c:pt>
                <c:pt idx="15">
                  <c:v>3.402293298</c:v>
                </c:pt>
                <c:pt idx="16">
                  <c:v>3.4618445289999999</c:v>
                </c:pt>
                <c:pt idx="17">
                  <c:v>3.5209364141199999</c:v>
                </c:pt>
                <c:pt idx="18">
                  <c:v>3.5795724656229999</c:v>
                </c:pt>
                <c:pt idx="19">
                  <c:v>3.6377561673884</c:v>
                </c:pt>
                <c:pt idx="20">
                  <c:v>3.6954909755127598</c:v>
                </c:pt>
                <c:pt idx="21">
                  <c:v>3.7527803188823228</c:v>
                </c:pt>
                <c:pt idx="22">
                  <c:v>3.809627599718874</c:v>
                </c:pt>
                <c:pt idx="23">
                  <c:v>3.8660361941004169</c:v>
                </c:pt>
                <c:pt idx="24">
                  <c:v>3.9220094524580578</c:v>
                </c:pt>
                <c:pt idx="25">
                  <c:v>3.9978056080000002</c:v>
                </c:pt>
                <c:pt idx="26">
                  <c:v>4.0527633802</c:v>
                </c:pt>
                <c:pt idx="27">
                  <c:v>4.1072969291500003</c:v>
                </c:pt>
                <c:pt idx="28">
                  <c:v>4.1614094832770006</c:v>
                </c:pt>
                <c:pt idx="29">
                  <c:v>4.2151042486320005</c:v>
                </c:pt>
                <c:pt idx="30">
                  <c:v>4.26838440920839</c:v>
                </c:pt>
                <c:pt idx="31">
                  <c:v>4.3212531272478349</c:v>
                </c:pt>
                <c:pt idx="32">
                  <c:v>4.3737135435343006</c:v>
                </c:pt>
                <c:pt idx="33">
                  <c:v>4.4257687776768266</c:v>
                </c:pt>
                <c:pt idx="34">
                  <c:v>4.4774219283816317</c:v>
                </c:pt>
                <c:pt idx="35">
                  <c:v>4.5473833299999997</c:v>
                </c:pt>
                <c:pt idx="36">
                  <c:v>4.5980988696999994</c:v>
                </c:pt>
                <c:pt idx="37">
                  <c:v>4.648422470419999</c:v>
                </c:pt>
                <c:pt idx="38">
                  <c:v>4.6983571368269992</c:v>
                </c:pt>
                <c:pt idx="39">
                  <c:v>4.7479058543958992</c:v>
                </c:pt>
                <c:pt idx="40">
                  <c:v>4.7970715896028393</c:v>
                </c:pt>
                <c:pt idx="41">
                  <c:v>4.8458572901124874</c:v>
                </c:pt>
                <c:pt idx="42">
                  <c:v>4.8942658849595642</c:v>
                </c:pt>
                <c:pt idx="43">
                  <c:v>4.9423002847248796</c:v>
                </c:pt>
                <c:pt idx="44">
                  <c:v>4.9899633817061364</c:v>
                </c:pt>
                <c:pt idx="45">
                  <c:v>5.0545387269999997</c:v>
                </c:pt>
                <c:pt idx="46">
                  <c:v>5.1013348768999993</c:v>
                </c:pt>
                <c:pt idx="47">
                  <c:v>5.1477691344899998</c:v>
                </c:pt>
                <c:pt idx="48">
                  <c:v>5.1938443125160001</c:v>
                </c:pt>
                <c:pt idx="49">
                  <c:v>5.2395632064653004</c:v>
                </c:pt>
                <c:pt idx="50">
                  <c:v>5.2849285946993207</c:v>
                </c:pt>
                <c:pt idx="51">
                  <c:v>5.329943238583259</c:v>
                </c:pt>
                <c:pt idx="52">
                  <c:v>5.3746098826127211</c:v>
                </c:pt>
                <c:pt idx="53">
                  <c:v>5.4189312545374513</c:v>
                </c:pt>
                <c:pt idx="54">
                  <c:v>5.4629100654822853</c:v>
                </c:pt>
                <c:pt idx="55">
                  <c:v>5.522500226</c:v>
                </c:pt>
                <c:pt idx="56">
                  <c:v>5.5656774528000001</c:v>
                </c:pt>
                <c:pt idx="57">
                  <c:v>5.6085209147500006</c:v>
                </c:pt>
                <c:pt idx="58">
                  <c:v>5.6510332520090003</c:v>
                </c:pt>
                <c:pt idx="59">
                  <c:v>5.6932170888055005</c:v>
                </c:pt>
                <c:pt idx="60">
                  <c:v>5.7350750335387009</c:v>
                </c:pt>
                <c:pt idx="61">
                  <c:v>5.7766096788778798</c:v>
                </c:pt>
                <c:pt idx="62">
                  <c:v>5.8178236018600265</c:v>
                </c:pt>
                <c:pt idx="63">
                  <c:v>5.8587193639857924</c:v>
                </c:pt>
                <c:pt idx="64">
                  <c:v>5.8992995113138313</c:v>
                </c:pt>
                <c:pt idx="65">
                  <c:v>5.9542724939999996</c:v>
                </c:pt>
                <c:pt idx="66">
                  <c:v>5.9941120723000001</c:v>
                </c:pt>
                <c:pt idx="67">
                  <c:v>6.0336442873400005</c:v>
                </c:pt>
                <c:pt idx="68">
                  <c:v>6.0728716199740003</c:v>
                </c:pt>
                <c:pt idx="69">
                  <c:v>6.1117965361375006</c:v>
                </c:pt>
                <c:pt idx="70">
                  <c:v>6.1504214869304903</c:v>
                </c:pt>
                <c:pt idx="71">
                  <c:v>6.188748908699349</c:v>
                </c:pt>
                <c:pt idx="72">
                  <c:v>6.2267812231176896</c:v>
                </c:pt>
                <c:pt idx="73">
                  <c:v>6.2645208372661845</c:v>
                </c:pt>
                <c:pt idx="74">
                  <c:v>6.3019701437114071</c:v>
                </c:pt>
                <c:pt idx="75">
                  <c:v>6.3526682770000003</c:v>
                </c:pt>
                <c:pt idx="76">
                  <c:v>6.3894342227000003</c:v>
                </c:pt>
                <c:pt idx="77">
                  <c:v>6.4259176136800003</c:v>
                </c:pt>
                <c:pt idx="78">
                  <c:v>6.4621207816090003</c:v>
                </c:pt>
                <c:pt idx="79">
                  <c:v>6.4980460440673999</c:v>
                </c:pt>
                <c:pt idx="80">
                  <c:v>6.5336957046190802</c:v>
                </c:pt>
                <c:pt idx="81">
                  <c:v>6.5690720528827553</c:v>
                </c:pt>
                <c:pt idx="82">
                  <c:v>6.6041773646026343</c:v>
                </c:pt>
                <c:pt idx="83">
                  <c:v>6.6390139017184087</c:v>
                </c:pt>
                <c:pt idx="84">
                  <c:v>6.6735839124345828</c:v>
                </c:pt>
                <c:pt idx="85">
                  <c:v>6.7203277339999996</c:v>
                </c:pt>
                <c:pt idx="86">
                  <c:v>6.7542681325</c:v>
                </c:pt>
                <c:pt idx="87">
                  <c:v>6.7879492929699996</c:v>
                </c:pt>
                <c:pt idx="88">
                  <c:v>6.8213734061929996</c:v>
                </c:pt>
                <c:pt idx="89">
                  <c:v>6.8545426495842001</c:v>
                </c:pt>
                <c:pt idx="90">
                  <c:v>6.8874591872558302</c:v>
                </c:pt>
                <c:pt idx="91">
                  <c:v>6.9201251700815485</c:v>
                </c:pt>
                <c:pt idx="92">
                  <c:v>6.9525427357603755</c:v>
                </c:pt>
                <c:pt idx="93">
                  <c:v>6.984714008880152</c:v>
                </c:pt>
                <c:pt idx="94">
                  <c:v>7.0166411009805136</c:v>
                </c:pt>
                <c:pt idx="95">
                  <c:v>7.0597317190000002</c:v>
                </c:pt>
                <c:pt idx="96">
                  <c:v>7.0910797372000003</c:v>
                </c:pt>
                <c:pt idx="97">
                  <c:v>7.1221904252000003</c:v>
                </c:pt>
                <c:pt idx="98">
                  <c:v>7.1530658401050005</c:v>
                </c:pt>
                <c:pt idx="99">
                  <c:v>7.1837080263005006</c:v>
                </c:pt>
                <c:pt idx="100">
                  <c:v>7.2141190155130106</c:v>
                </c:pt>
                <c:pt idx="101">
                  <c:v>7.2443008268698188</c:v>
                </c:pt>
                <c:pt idx="102">
                  <c:v>7.2742554669581434</c:v>
                </c:pt>
                <c:pt idx="103">
                  <c:v>7.3039849298837707</c:v>
                </c:pt>
                <c:pt idx="104">
                  <c:v>7.3334911973292431</c:v>
                </c:pt>
                <c:pt idx="105">
                  <c:v>7.3732119010000003</c:v>
                </c:pt>
                <c:pt idx="106">
                  <c:v>7.4021866171999999</c:v>
                </c:pt>
                <c:pt idx="107">
                  <c:v>7.4309445742499998</c:v>
                </c:pt>
                <c:pt idx="108">
                  <c:v>7.4594877020599997</c:v>
                </c:pt>
                <c:pt idx="109">
                  <c:v>7.4878179184255993</c:v>
                </c:pt>
                <c:pt idx="110">
                  <c:v>7.515937129081089</c:v>
                </c:pt>
                <c:pt idx="111">
                  <c:v>7.5438472277530675</c:v>
                </c:pt>
                <c:pt idx="112">
                  <c:v>7.5715500962144162</c:v>
                </c:pt>
                <c:pt idx="113">
                  <c:v>7.5990476043384998</c:v>
                </c:pt>
                <c:pt idx="114">
                  <c:v>7.6263416101534709</c:v>
                </c:pt>
                <c:pt idx="115">
                  <c:v>7.6629590629999997</c:v>
                </c:pt>
                <c:pt idx="116">
                  <c:v>7.6897661877000001</c:v>
                </c:pt>
                <c:pt idx="117">
                  <c:v>7.7163758523499997</c:v>
                </c:pt>
                <c:pt idx="118">
                  <c:v>7.7427898657159995</c:v>
                </c:pt>
                <c:pt idx="119">
                  <c:v>7.7690100249804992</c:v>
                </c:pt>
                <c:pt idx="120">
                  <c:v>7.7950381158008692</c:v>
                </c:pt>
                <c:pt idx="121">
                  <c:v>7.8208759123665521</c:v>
                </c:pt>
                <c:pt idx="122">
                  <c:v>7.8465251774552485</c:v>
                </c:pt>
                <c:pt idx="123">
                  <c:v>7.8719876624882108</c:v>
                </c:pt>
                <c:pt idx="124">
                  <c:v>7.8972651075847544</c:v>
                </c:pt>
                <c:pt idx="125">
                  <c:v>7.9310303099999997</c:v>
                </c:pt>
                <c:pt idx="126">
                  <c:v>7.9558628341999995</c:v>
                </c:pt>
                <c:pt idx="127">
                  <c:v>7.9805159860099995</c:v>
                </c:pt>
                <c:pt idx="128">
                  <c:v>8.0049914583609993</c:v>
                </c:pt>
                <c:pt idx="129">
                  <c:v>8.0292909331841997</c:v>
                </c:pt>
                <c:pt idx="130">
                  <c:v>8.0534160814576996</c:v>
                </c:pt>
                <c:pt idx="131">
                  <c:v>8.0773685632535184</c:v>
                </c:pt>
                <c:pt idx="132">
                  <c:v>8.10115002778487</c:v>
                </c:pt>
                <c:pt idx="133">
                  <c:v>8.1247621134536434</c:v>
                </c:pt>
                <c:pt idx="134">
                  <c:v>8.1482064478980298</c:v>
                </c:pt>
                <c:pt idx="135">
                  <c:v>8.1793555520000005</c:v>
                </c:pt>
                <c:pt idx="136">
                  <c:v>8.2023943523000007</c:v>
                </c:pt>
                <c:pt idx="137">
                  <c:v>8.2252707095200002</c:v>
                </c:pt>
                <c:pt idx="138">
                  <c:v>8.2479862065929996</c:v>
                </c:pt>
                <c:pt idx="139">
                  <c:v>8.2705424159192003</c:v>
                </c:pt>
                <c:pt idx="140">
                  <c:v>8.2929408994158909</c:v>
                </c:pt>
                <c:pt idx="141">
                  <c:v>8.3151832085670403</c:v>
                </c:pt>
                <c:pt idx="142">
                  <c:v>8.3372708844725967</c:v>
                </c:pt>
                <c:pt idx="143">
                  <c:v>8.3592054578975166</c:v>
                </c:pt>
                <c:pt idx="144">
                  <c:v>8.3809884493205224</c:v>
                </c:pt>
                <c:pt idx="145">
                  <c:v>8.4097435550000004</c:v>
                </c:pt>
                <c:pt idx="146">
                  <c:v>8.4311579245000008</c:v>
                </c:pt>
                <c:pt idx="147">
                  <c:v>8.4524256802500002</c:v>
                </c:pt>
                <c:pt idx="148">
                  <c:v>8.4735482998550005</c:v>
                </c:pt>
                <c:pt idx="149">
                  <c:v>8.4945272508861009</c:v>
                </c:pt>
                <c:pt idx="150">
                  <c:v>8.5153639909273799</c:v>
                </c:pt>
                <c:pt idx="151">
                  <c:v>8.5360599676226112</c:v>
                </c:pt>
                <c:pt idx="152">
                  <c:v>8.5566166187217991</c:v>
                </c:pt>
                <c:pt idx="153">
                  <c:v>8.5770353721275665</c:v>
                </c:pt>
                <c:pt idx="154">
                  <c:v>8.5973176459413665</c:v>
                </c:pt>
                <c:pt idx="155">
                  <c:v>8.6238872499999992</c:v>
                </c:pt>
                <c:pt idx="156">
                  <c:v>8.6438354820000001</c:v>
                </c:pt>
                <c:pt idx="157">
                  <c:v>8.6636518762999994</c:v>
                </c:pt>
                <c:pt idx="158">
                  <c:v>8.6833378101659999</c:v>
                </c:pt>
                <c:pt idx="159">
                  <c:v>8.7028946512988998</c:v>
                </c:pt>
                <c:pt idx="160">
                  <c:v>8.7223237578796891</c:v>
                </c:pt>
                <c:pt idx="161">
                  <c:v>8.7416264786144939</c:v>
                </c:pt>
                <c:pt idx="162">
                  <c:v>8.7608041527794729</c:v>
                </c:pt>
                <c:pt idx="163">
                  <c:v>8.7798581102655735</c:v>
                </c:pt>
                <c:pt idx="164">
                  <c:v>8.7987896716231333</c:v>
                </c:pt>
                <c:pt idx="165">
                  <c:v>8.8233695700000006</c:v>
                </c:pt>
                <c:pt idx="166">
                  <c:v>8.8419994250000009</c:v>
                </c:pt>
                <c:pt idx="167">
                  <c:v>8.8605112149600007</c:v>
                </c:pt>
                <c:pt idx="168">
                  <c:v>8.8789062214950008</c:v>
                </c:pt>
                <c:pt idx="169">
                  <c:v>8.897185717106801</c:v>
                </c:pt>
                <c:pt idx="170">
                  <c:v>8.9153509652277414</c:v>
                </c:pt>
                <c:pt idx="171">
                  <c:v>8.9334032202642888</c:v>
                </c:pt>
                <c:pt idx="172">
                  <c:v>8.9513437276404737</c:v>
                </c:pt>
                <c:pt idx="173">
                  <c:v>8.9691737238411768</c:v>
                </c:pt>
                <c:pt idx="174">
                  <c:v>8.9868944364552714</c:v>
                </c:pt>
                <c:pt idx="175">
                  <c:v>9.0096681200000006</c:v>
                </c:pt>
                <c:pt idx="176">
                  <c:v>9.0271173246000007</c:v>
                </c:pt>
                <c:pt idx="177">
                  <c:v>9.0444612803100011</c:v>
                </c:pt>
                <c:pt idx="178">
                  <c:v>9.061701177613001</c:v>
                </c:pt>
                <c:pt idx="179">
                  <c:v>9.0788381983162001</c:v>
                </c:pt>
                <c:pt idx="180">
                  <c:v>9.09587351559321</c:v>
                </c:pt>
                <c:pt idx="181">
                  <c:v>9.1128082940261308</c:v>
                </c:pt>
                <c:pt idx="182">
                  <c:v>9.1296436896475015</c:v>
                </c:pt>
                <c:pt idx="183">
                  <c:v>9.1463808499821226</c:v>
                </c:pt>
                <c:pt idx="184">
                  <c:v>9.1630209140887438</c:v>
                </c:pt>
                <c:pt idx="185">
                  <c:v>9.1841601659999998</c:v>
                </c:pt>
                <c:pt idx="186">
                  <c:v>9.200556881699999</c:v>
                </c:pt>
                <c:pt idx="187">
                  <c:v>9.2168602533399984</c:v>
                </c:pt>
                <c:pt idx="188">
                  <c:v>9.2330713846449992</c:v>
                </c:pt>
                <c:pt idx="189">
                  <c:v>9.2491913710862992</c:v>
                </c:pt>
                <c:pt idx="190">
                  <c:v>9.2652212999224091</c:v>
                </c:pt>
                <c:pt idx="191">
                  <c:v>9.2811622502398308</c:v>
                </c:pt>
                <c:pt idx="192">
                  <c:v>9.2970152929937058</c:v>
                </c:pt>
                <c:pt idx="193">
                  <c:v>9.3127814910483355</c:v>
                </c:pt>
                <c:pt idx="194">
                  <c:v>9.3284618992175723</c:v>
                </c:pt>
                <c:pt idx="195">
                  <c:v>9.3481273229999999</c:v>
                </c:pt>
                <c:pt idx="196">
                  <c:v>9.3635905981000001</c:v>
                </c:pt>
                <c:pt idx="197">
                  <c:v>9.3789715663899997</c:v>
                </c:pt>
                <c:pt idx="198">
                  <c:v>9.3942712490579989</c:v>
                </c:pt>
                <c:pt idx="199">
                  <c:v>9.4094906594473997</c:v>
                </c:pt>
                <c:pt idx="200">
                  <c:v>9.424630803096619</c:v>
                </c:pt>
                <c:pt idx="201">
                  <c:v>9.4396926777785737</c:v>
                </c:pt>
                <c:pt idx="202">
                  <c:v>9.4546772735400069</c:v>
                </c:pt>
                <c:pt idx="203">
                  <c:v>9.4695855727407015</c:v>
                </c:pt>
                <c:pt idx="204">
                  <c:v>9.4844185500925615</c:v>
                </c:pt>
                <c:pt idx="205">
                  <c:v>9.5027600739999993</c:v>
                </c:pt>
                <c:pt idx="206">
                  <c:v>9.5174002809999987</c:v>
                </c:pt>
                <c:pt idx="207">
                  <c:v>9.5319683930699988</c:v>
                </c:pt>
                <c:pt idx="208">
                  <c:v>9.5464653529519996</c:v>
                </c:pt>
                <c:pt idx="209">
                  <c:v>9.5608920959396002</c:v>
                </c:pt>
                <c:pt idx="210">
                  <c:v>9.5752495499161601</c:v>
                </c:pt>
                <c:pt idx="211">
                  <c:v>9.5895386353929055</c:v>
                </c:pt>
                <c:pt idx="212">
                  <c:v>9.6037602655469598</c:v>
                </c:pt>
                <c:pt idx="213">
                  <c:v>9.617915346259295</c:v>
                </c:pt>
                <c:pt idx="214">
                  <c:v>9.6320047761525878</c:v>
                </c:pt>
                <c:pt idx="215">
                  <c:v>9.6491621439999999</c:v>
                </c:pt>
                <c:pt idx="216">
                  <c:v>9.6630814016999995</c:v>
                </c:pt>
                <c:pt idx="217">
                  <c:v>9.67693799189</c:v>
                </c:pt>
                <c:pt idx="218">
                  <c:v>9.6907327828280003</c:v>
                </c:pt>
                <c:pt idx="219">
                  <c:v>9.7044666357052005</c:v>
                </c:pt>
                <c:pt idx="220">
                  <c:v>9.7181404046836111</c:v>
                </c:pt>
                <c:pt idx="221">
                  <c:v>9.7317549369334433</c:v>
                </c:pt>
                <c:pt idx="222">
                  <c:v>9.7453110726703098</c:v>
                </c:pt>
                <c:pt idx="223">
                  <c:v>9.7588096451922297</c:v>
                </c:pt>
                <c:pt idx="224">
                  <c:v>9.7722514809164753</c:v>
                </c:pt>
                <c:pt idx="225">
                  <c:v>9.7883547209999993</c:v>
                </c:pt>
                <c:pt idx="226">
                  <c:v>9.8016473035999994</c:v>
                </c:pt>
                <c:pt idx="227">
                  <c:v>9.8148859012699994</c:v>
                </c:pt>
                <c:pt idx="228">
                  <c:v>9.8280713115999987</c:v>
                </c:pt>
                <c:pt idx="229">
                  <c:v>9.8412043254892989</c:v>
                </c:pt>
                <c:pt idx="230">
                  <c:v>9.8542857271819386</c:v>
                </c:pt>
                <c:pt idx="231">
                  <c:v>9.8673162943021069</c:v>
                </c:pt>
                <c:pt idx="232">
                  <c:v>9.8802967978895104</c:v>
                </c:pt>
                <c:pt idx="233">
                  <c:v>9.8932280024346895</c:v>
                </c:pt>
                <c:pt idx="234">
                  <c:v>9.9061106659142748</c:v>
                </c:pt>
                <c:pt idx="235">
                  <c:v>9.9212805470000003</c:v>
                </c:pt>
                <c:pt idx="236">
                  <c:v>9.9340332802999995</c:v>
                </c:pt>
                <c:pt idx="237">
                  <c:v>9.9467400045699996</c:v>
                </c:pt>
                <c:pt idx="238">
                  <c:v>9.9594014504929991</c:v>
                </c:pt>
                <c:pt idx="239">
                  <c:v>9.9720183424156996</c:v>
                </c:pt>
                <c:pt idx="240">
                  <c:v>9.9845913983836301</c:v>
                </c:pt>
                <c:pt idx="241">
                  <c:v>9.9971213301761477</c:v>
                </c:pt>
                <c:pt idx="242">
                  <c:v>10.009608843341297</c:v>
                </c:pt>
                <c:pt idx="243">
                  <c:v>10.022054637230543</c:v>
                </c:pt>
                <c:pt idx="244">
                  <c:v>10.034459405033356</c:v>
                </c:pt>
                <c:pt idx="245">
                  <c:v>10.04880788</c:v>
                </c:pt>
                <c:pt idx="246">
                  <c:v>10.061100523</c:v>
                </c:pt>
                <c:pt idx="247">
                  <c:v>10.073354463800001</c:v>
                </c:pt>
                <c:pt idx="248">
                  <c:v>10.085570369720001</c:v>
                </c:pt>
                <c:pt idx="249">
                  <c:v>10.097748902095001</c:v>
                </c:pt>
                <c:pt idx="250">
                  <c:v>10.109890716308801</c:v>
                </c:pt>
                <c:pt idx="251">
                  <c:v>10.121996461827651</c:v>
                </c:pt>
                <c:pt idx="252">
                  <c:v>10.134066782233761</c:v>
                </c:pt>
                <c:pt idx="253">
                  <c:v>10.146102315258679</c:v>
                </c:pt>
                <c:pt idx="254">
                  <c:v>10.158103692816544</c:v>
                </c:pt>
                <c:pt idx="255">
                  <c:v>10.17173431</c:v>
                </c:pt>
                <c:pt idx="256">
                  <c:v>10.183639931</c:v>
                </c:pt>
                <c:pt idx="257">
                  <c:v>10.195513523000001</c:v>
                </c:pt>
                <c:pt idx="258">
                  <c:v>10.207355693470001</c:v>
                </c:pt>
                <c:pt idx="259">
                  <c:v>10.219167044233002</c:v>
                </c:pt>
                <c:pt idx="260">
                  <c:v>10.230948171497301</c:v>
                </c:pt>
                <c:pt idx="261">
                  <c:v>10.242699665888752</c:v>
                </c:pt>
                <c:pt idx="262">
                  <c:v>10.254422112482944</c:v>
                </c:pt>
                <c:pt idx="263">
                  <c:v>10.266116090837329</c:v>
                </c:pt>
                <c:pt idx="264">
                  <c:v>10.277782175023264</c:v>
                </c:pt>
                <c:pt idx="265">
                  <c:v>10.29079052</c:v>
                </c:pt>
                <c:pt idx="266">
                  <c:v>10.302375851000001</c:v>
                </c:pt>
                <c:pt idx="267">
                  <c:v>10.3139352277</c:v>
                </c:pt>
                <c:pt idx="268">
                  <c:v>10.325469201100001</c:v>
                </c:pt>
                <c:pt idx="269">
                  <c:v>10.336978316876001</c:v>
                </c:pt>
                <c:pt idx="270">
                  <c:v>10.348463115411802</c:v>
                </c:pt>
                <c:pt idx="271">
                  <c:v>10.359924131830661</c:v>
                </c:pt>
                <c:pt idx="272">
                  <c:v>10.371361896026793</c:v>
                </c:pt>
                <c:pt idx="273">
                  <c:v>10.382776932696668</c:v>
                </c:pt>
                <c:pt idx="274">
                  <c:v>10.394169761370152</c:v>
                </c:pt>
                <c:pt idx="275">
                  <c:v>10.40664383</c:v>
                </c:pt>
                <c:pt idx="276">
                  <c:v>10.417969618000001</c:v>
                </c:pt>
                <c:pt idx="277">
                  <c:v>10.429274961700001</c:v>
                </c:pt>
                <c:pt idx="278">
                  <c:v>10.440560358860001</c:v>
                </c:pt>
                <c:pt idx="279">
                  <c:v>10.451826302234</c:v>
                </c:pt>
                <c:pt idx="280">
                  <c:v>10.463073279600399</c:v>
                </c:pt>
                <c:pt idx="281">
                  <c:v>10.47430177379197</c:v>
                </c:pt>
                <c:pt idx="282">
                  <c:v>10.485512262725539</c:v>
                </c:pt>
                <c:pt idx="283">
                  <c:v>10.496705219431508</c:v>
                </c:pt>
                <c:pt idx="284">
                  <c:v>10.507881112082769</c:v>
                </c:pt>
                <c:pt idx="285">
                  <c:v>10.519901709999999</c:v>
                </c:pt>
                <c:pt idx="286">
                  <c:v>10.531023054999999</c:v>
                </c:pt>
                <c:pt idx="287">
                  <c:v>10.542128933299999</c:v>
                </c:pt>
                <c:pt idx="288">
                  <c:v>10.553219792599998</c:v>
                </c:pt>
                <c:pt idx="289">
                  <c:v>10.564296075897998</c:v>
                </c:pt>
                <c:pt idx="290">
                  <c:v>10.575358221516098</c:v>
                </c:pt>
                <c:pt idx="291">
                  <c:v>10.586406663127658</c:v>
                </c:pt>
                <c:pt idx="292">
                  <c:v>10.597441829785229</c:v>
                </c:pt>
                <c:pt idx="293">
                  <c:v>10.608464145944117</c:v>
                </c:pt>
                <c:pt idx="294">
                  <c:v>10.619474031474313</c:v>
                </c:pt>
                <c:pt idx="295">
                  <c:v>10.63111516</c:v>
                </c:pt>
                <c:pt idx="296">
                  <c:v>10.642081837999999</c:v>
                </c:pt>
                <c:pt idx="297">
                  <c:v>10.653037526299999</c:v>
                </c:pt>
                <c:pt idx="298">
                  <c:v>10.663982625579999</c:v>
                </c:pt>
                <c:pt idx="299">
                  <c:v>10.674917532079</c:v>
                </c:pt>
                <c:pt idx="300">
                  <c:v>10.6858426376317</c:v>
                </c:pt>
                <c:pt idx="301">
                  <c:v>10.696758329703369</c:v>
                </c:pt>
                <c:pt idx="302">
                  <c:v>10.707664991374102</c:v>
                </c:pt>
                <c:pt idx="303">
                  <c:v>10.71856300124608</c:v>
                </c:pt>
                <c:pt idx="304">
                  <c:v>10.729452733263637</c:v>
                </c:pt>
                <c:pt idx="305">
                  <c:v>10.74078194</c:v>
                </c:pt>
                <c:pt idx="306">
                  <c:v>10.751638720999999</c:v>
                </c:pt>
                <c:pt idx="307">
                  <c:v>10.7624885191</c:v>
                </c:pt>
                <c:pt idx="308">
                  <c:v>10.77333169057</c:v>
                </c:pt>
                <c:pt idx="309">
                  <c:v>10.784168587606001</c:v>
                </c:pt>
                <c:pt idx="310">
                  <c:v>10.794999558348401</c:v>
                </c:pt>
                <c:pt idx="311">
                  <c:v>10.805824946410691</c:v>
                </c:pt>
                <c:pt idx="312">
                  <c:v>10.81664509009388</c:v>
                </c:pt>
                <c:pt idx="313">
                  <c:v>10.82746032142165</c:v>
                </c:pt>
                <c:pt idx="314">
                  <c:v>10.838270965098372</c:v>
                </c:pt>
                <c:pt idx="315">
                  <c:v>10.84934975</c:v>
                </c:pt>
                <c:pt idx="316">
                  <c:v>10.860136702</c:v>
                </c:pt>
                <c:pt idx="317">
                  <c:v>10.8709202338</c:v>
                </c:pt>
                <c:pt idx="318">
                  <c:v>10.881700660929999</c:v>
                </c:pt>
                <c:pt idx="319">
                  <c:v>10.892478295029999</c:v>
                </c:pt>
                <c:pt idx="320">
                  <c:v>10.9032534389713</c:v>
                </c:pt>
                <c:pt idx="321">
                  <c:v>10.914026383242579</c:v>
                </c:pt>
                <c:pt idx="322">
                  <c:v>10.924797403371576</c:v>
                </c:pt>
                <c:pt idx="323">
                  <c:v>10.935566758188866</c:v>
                </c:pt>
                <c:pt idx="324">
                  <c:v>10.946334688770847</c:v>
                </c:pt>
                <c:pt idx="325">
                  <c:v>10.95721927</c:v>
                </c:pt>
                <c:pt idx="326">
                  <c:v>10.967972019999999</c:v>
                </c:pt>
                <c:pt idx="327">
                  <c:v>10.978724505099999</c:v>
                </c:pt>
                <c:pt idx="328">
                  <c:v>10.989477001929998</c:v>
                </c:pt>
                <c:pt idx="329">
                  <c:v>11.000229734442998</c:v>
                </c:pt>
                <c:pt idx="330">
                  <c:v>11.010982881684098</c:v>
                </c:pt>
                <c:pt idx="331">
                  <c:v>11.021736584532549</c:v>
                </c:pt>
                <c:pt idx="332">
                  <c:v>11.032490951544467</c:v>
                </c:pt>
                <c:pt idx="333">
                  <c:v>11.043246064008677</c:v>
                </c:pt>
                <c:pt idx="334">
                  <c:v>11.054001980314601</c:v>
                </c:pt>
                <c:pt idx="335">
                  <c:v>11.064746769999999</c:v>
                </c:pt>
                <c:pt idx="336">
                  <c:v>11.075496870999999</c:v>
                </c:pt>
                <c:pt idx="337">
                  <c:v>11.086249473399999</c:v>
                </c:pt>
                <c:pt idx="338">
                  <c:v>11.097004327059999</c:v>
                </c:pt>
                <c:pt idx="339">
                  <c:v>11.107761206853999</c:v>
                </c:pt>
                <c:pt idx="340">
                  <c:v>11.118519910168599</c:v>
                </c:pt>
                <c:pt idx="341">
                  <c:v>11.129280254651739</c:v>
                </c:pt>
                <c:pt idx="342">
                  <c:v>11.140042076186566</c:v>
                </c:pt>
                <c:pt idx="343">
                  <c:v>11.150805227067909</c:v>
                </c:pt>
                <c:pt idx="344">
                  <c:v>11.161569574361119</c:v>
                </c:pt>
                <c:pt idx="345">
                  <c:v>11.172247779999999</c:v>
                </c:pt>
                <c:pt idx="346">
                  <c:v>11.183022894999999</c:v>
                </c:pt>
                <c:pt idx="347">
                  <c:v>11.19379801</c:v>
                </c:pt>
                <c:pt idx="348">
                  <c:v>11.204573125</c:v>
                </c:pt>
                <c:pt idx="349">
                  <c:v>11.215348239999999</c:v>
                </c:pt>
                <c:pt idx="350">
                  <c:v>11.226123354999999</c:v>
                </c:pt>
                <c:pt idx="351">
                  <c:v>11.23689847</c:v>
                </c:pt>
                <c:pt idx="352">
                  <c:v>11.247673584999999</c:v>
                </c:pt>
                <c:pt idx="353">
                  <c:v>11.258448699999999</c:v>
                </c:pt>
                <c:pt idx="354">
                  <c:v>11.269223815</c:v>
                </c:pt>
                <c:pt idx="355">
                  <c:v>11.27999893</c:v>
                </c:pt>
                <c:pt idx="356">
                  <c:v>11.290808119999999</c:v>
                </c:pt>
                <c:pt idx="357">
                  <c:v>11.301617309999999</c:v>
                </c:pt>
                <c:pt idx="358">
                  <c:v>11.312426500000001</c:v>
                </c:pt>
                <c:pt idx="359">
                  <c:v>11.323235690000001</c:v>
                </c:pt>
                <c:pt idx="360">
                  <c:v>11.33404488</c:v>
                </c:pt>
              </c:numCache>
            </c:numRef>
          </c:val>
        </c:ser>
        <c:ser>
          <c:idx val="2"/>
          <c:order val="2"/>
          <c:tx>
            <c:strRef>
              <c:f>Table!$F$1</c:f>
              <c:strCache>
                <c:ptCount val="1"/>
                <c:pt idx="0">
                  <c:v>5th</c:v>
                </c:pt>
              </c:strCache>
            </c:strRef>
          </c:tx>
          <c:spPr>
            <a:ln w="12700">
              <a:solidFill>
                <a:srgbClr val="FFFF00"/>
              </a:solidFill>
              <a:prstDash val="solid"/>
            </a:ln>
          </c:spPr>
          <c:marker>
            <c:symbol val="none"/>
          </c:marker>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Table!$F$2:$F$362</c:f>
              <c:numCache>
                <c:formatCode>General</c:formatCode>
                <c:ptCount val="361"/>
                <c:pt idx="0">
                  <c:v>2.5479051799999999</c:v>
                </c:pt>
                <c:pt idx="1">
                  <c:v>2.6172125995999997</c:v>
                </c:pt>
                <c:pt idx="2">
                  <c:v>2.68572189582</c:v>
                </c:pt>
                <c:pt idx="3">
                  <c:v>2.753492413684</c:v>
                </c:pt>
                <c:pt idx="4">
                  <c:v>2.820572348337</c:v>
                </c:pt>
                <c:pt idx="5">
                  <c:v>2.8944422780000001</c:v>
                </c:pt>
                <c:pt idx="6">
                  <c:v>2.9597590807</c:v>
                </c:pt>
                <c:pt idx="7">
                  <c:v>3.02457448514</c:v>
                </c:pt>
                <c:pt idx="8">
                  <c:v>3.088892086949</c:v>
                </c:pt>
                <c:pt idx="9">
                  <c:v>3.1527154647156999</c:v>
                </c:pt>
                <c:pt idx="10">
                  <c:v>3.2160481798459797</c:v>
                </c:pt>
                <c:pt idx="11">
                  <c:v>3.2788937764376018</c:v>
                </c:pt>
                <c:pt idx="12">
                  <c:v>3.3412557811707955</c:v>
                </c:pt>
                <c:pt idx="13">
                  <c:v>3.4031377032134897</c:v>
                </c:pt>
                <c:pt idx="14">
                  <c:v>3.4645430341400498</c:v>
                </c:pt>
                <c:pt idx="15">
                  <c:v>3.5476103050000001</c:v>
                </c:pt>
                <c:pt idx="16">
                  <c:v>3.6079131251000001</c:v>
                </c:pt>
                <c:pt idx="17">
                  <c:v>3.6677505032300002</c:v>
                </c:pt>
                <c:pt idx="18">
                  <c:v>3.7271258646160002</c:v>
                </c:pt>
                <c:pt idx="19">
                  <c:v>3.7860426160185003</c:v>
                </c:pt>
                <c:pt idx="20">
                  <c:v>3.8445041457622002</c:v>
                </c:pt>
                <c:pt idx="21">
                  <c:v>3.9025138237695374</c:v>
                </c:pt>
                <c:pt idx="22">
                  <c:v>3.9600750015977382</c:v>
                </c:pt>
                <c:pt idx="23">
                  <c:v>4.0171910124790928</c:v>
                </c:pt>
                <c:pt idx="24">
                  <c:v>4.0738651713641714</c:v>
                </c:pt>
                <c:pt idx="25">
                  <c:v>4.1506385059999999</c:v>
                </c:pt>
                <c:pt idx="26">
                  <c:v>4.2062869063999999</c:v>
                </c:pt>
                <c:pt idx="27">
                  <c:v>4.2615041170900003</c:v>
                </c:pt>
                <c:pt idx="28">
                  <c:v>4.3162933786410003</c:v>
                </c:pt>
                <c:pt idx="29">
                  <c:v>4.3706579134555001</c:v>
                </c:pt>
                <c:pt idx="30">
                  <c:v>4.4246009258355699</c:v>
                </c:pt>
                <c:pt idx="31">
                  <c:v>4.4781256020515459</c:v>
                </c:pt>
                <c:pt idx="32">
                  <c:v>4.5312351104112807</c:v>
                </c:pt>
                <c:pt idx="33">
                  <c:v>4.5839326013298818</c:v>
                </c:pt>
                <c:pt idx="34">
                  <c:v>4.6362212073998776</c:v>
                </c:pt>
                <c:pt idx="35">
                  <c:v>4.7071225099999996</c:v>
                </c:pt>
                <c:pt idx="36">
                  <c:v>4.7584590132999995</c:v>
                </c:pt>
                <c:pt idx="37">
                  <c:v>4.8093967325999998</c:v>
                </c:pt>
                <c:pt idx="38">
                  <c:v>4.8599387267859999</c:v>
                </c:pt>
                <c:pt idx="39">
                  <c:v>4.9100880372561999</c:v>
                </c:pt>
                <c:pt idx="40">
                  <c:v>4.9598476879953299</c:v>
                </c:pt>
                <c:pt idx="41">
                  <c:v>5.0092206856488906</c:v>
                </c:pt>
                <c:pt idx="42">
                  <c:v>5.0582100195972881</c:v>
                </c:pt>
                <c:pt idx="43">
                  <c:v>5.1068186620298404</c:v>
                </c:pt>
                <c:pt idx="44">
                  <c:v>5.1550495680186472</c:v>
                </c:pt>
                <c:pt idx="45">
                  <c:v>5.220487543</c:v>
                </c:pt>
                <c:pt idx="46">
                  <c:v>5.2678362063000002</c:v>
                </c:pt>
                <c:pt idx="47">
                  <c:v>5.3148166744600003</c:v>
                </c:pt>
                <c:pt idx="48">
                  <c:v>5.3614318314879998</c:v>
                </c:pt>
                <c:pt idx="49">
                  <c:v>5.4076845446475001</c:v>
                </c:pt>
                <c:pt idx="50">
                  <c:v>5.4535776645309397</c:v>
                </c:pt>
                <c:pt idx="51">
                  <c:v>5.4991140251328634</c:v>
                </c:pt>
                <c:pt idx="52">
                  <c:v>5.5442964439228071</c:v>
                </c:pt>
                <c:pt idx="53">
                  <c:v>5.5891277219179054</c:v>
                </c:pt>
                <c:pt idx="54">
                  <c:v>5.6336106437552296</c:v>
                </c:pt>
                <c:pt idx="55">
                  <c:v>5.6939741760000002</c:v>
                </c:pt>
                <c:pt idx="56">
                  <c:v>5.7376408879000005</c:v>
                </c:pt>
                <c:pt idx="57">
                  <c:v>5.7809682447400004</c:v>
                </c:pt>
                <c:pt idx="58">
                  <c:v>5.8239589630830002</c:v>
                </c:pt>
                <c:pt idx="59">
                  <c:v>5.8666157434819004</c:v>
                </c:pt>
                <c:pt idx="60">
                  <c:v>5.90894127055018</c:v>
                </c:pt>
                <c:pt idx="61">
                  <c:v>5.9509382130322965</c:v>
                </c:pt>
                <c:pt idx="62">
                  <c:v>5.992609223873794</c:v>
                </c:pt>
                <c:pt idx="63">
                  <c:v>6.0339569402911435</c:v>
                </c:pt>
                <c:pt idx="64">
                  <c:v>6.0749839838412925</c:v>
                </c:pt>
                <c:pt idx="65">
                  <c:v>6.1306412950000002</c:v>
                </c:pt>
                <c:pt idx="66">
                  <c:v>6.1709144563000002</c:v>
                </c:pt>
                <c:pt idx="67">
                  <c:v>6.2108754281700005</c:v>
                </c:pt>
                <c:pt idx="68">
                  <c:v>6.2505267670720004</c:v>
                </c:pt>
                <c:pt idx="69">
                  <c:v>6.2898710141647003</c:v>
                </c:pt>
                <c:pt idx="70">
                  <c:v>6.3289106953713405</c:v>
                </c:pt>
                <c:pt idx="71">
                  <c:v>6.367648321447275</c:v>
                </c:pt>
                <c:pt idx="72">
                  <c:v>6.4060863880472869</c:v>
                </c:pt>
                <c:pt idx="73">
                  <c:v>6.444227375792634</c:v>
                </c:pt>
                <c:pt idx="74">
                  <c:v>6.4820737503378441</c:v>
                </c:pt>
                <c:pt idx="75">
                  <c:v>6.5333729079999996</c:v>
                </c:pt>
                <c:pt idx="76">
                  <c:v>6.5705241749999992</c:v>
                </c:pt>
                <c:pt idx="77">
                  <c:v>6.6073888171899995</c:v>
                </c:pt>
                <c:pt idx="78">
                  <c:v>6.6439692379989994</c:v>
                </c:pt>
                <c:pt idx="79">
                  <c:v>6.6802678262310993</c:v>
                </c:pt>
                <c:pt idx="80">
                  <c:v>6.7162869561306895</c:v>
                </c:pt>
                <c:pt idx="81">
                  <c:v>6.7520289874473916</c:v>
                </c:pt>
                <c:pt idx="82">
                  <c:v>6.7874962655007591</c:v>
                </c:pt>
                <c:pt idx="83">
                  <c:v>6.8226911212447359</c:v>
                </c:pt>
                <c:pt idx="84">
                  <c:v>6.8576158713318778</c:v>
                </c:pt>
                <c:pt idx="85">
                  <c:v>6.904885578</c:v>
                </c:pt>
                <c:pt idx="86">
                  <c:v>6.9391705969000004</c:v>
                </c:pt>
                <c:pt idx="87">
                  <c:v>6.9731930252800005</c:v>
                </c:pt>
                <c:pt idx="88">
                  <c:v>7.0069551203200007</c:v>
                </c:pt>
                <c:pt idx="89">
                  <c:v>7.0404591252270006</c:v>
                </c:pt>
                <c:pt idx="90">
                  <c:v>7.0737072692977101</c:v>
                </c:pt>
                <c:pt idx="91">
                  <c:v>7.1067017679810665</c:v>
                </c:pt>
                <c:pt idx="92">
                  <c:v>7.1394448229405301</c:v>
                </c:pt>
                <c:pt idx="93">
                  <c:v>7.1719386221161567</c:v>
                </c:pt>
                <c:pt idx="94">
                  <c:v>7.2041853397864317</c:v>
                </c:pt>
                <c:pt idx="95">
                  <c:v>7.247735767</c:v>
                </c:pt>
                <c:pt idx="96">
                  <c:v>7.2793948807</c:v>
                </c:pt>
                <c:pt idx="97">
                  <c:v>7.3108139756800004</c:v>
                </c:pt>
                <c:pt idx="98">
                  <c:v>7.3419951693900005</c:v>
                </c:pt>
                <c:pt idx="99">
                  <c:v>7.3729405659341003</c:v>
                </c:pt>
                <c:pt idx="100">
                  <c:v>7.4036522561312701</c:v>
                </c:pt>
                <c:pt idx="101">
                  <c:v>7.4341323175756999</c:v>
                </c:pt>
                <c:pt idx="102">
                  <c:v>7.4643828146968003</c:v>
                </c:pt>
                <c:pt idx="103">
                  <c:v>7.4944057988189074</c:v>
                </c:pt>
                <c:pt idx="104">
                  <c:v>7.5242033082207289</c:v>
                </c:pt>
                <c:pt idx="105">
                  <c:v>7.5643269039999996</c:v>
                </c:pt>
                <c:pt idx="106">
                  <c:v>7.5935858304999995</c:v>
                </c:pt>
                <c:pt idx="107">
                  <c:v>7.6226259127799993</c:v>
                </c:pt>
                <c:pt idx="108">
                  <c:v>7.6514491348309992</c:v>
                </c:pt>
                <c:pt idx="109">
                  <c:v>7.6800574679057991</c:v>
                </c:pt>
                <c:pt idx="110">
                  <c:v>7.7084528705755693</c:v>
                </c:pt>
                <c:pt idx="111">
                  <c:v>7.7366372887867056</c:v>
                </c:pt>
                <c:pt idx="112">
                  <c:v>7.764612655917869</c:v>
                </c:pt>
                <c:pt idx="113">
                  <c:v>7.7923808928371221</c:v>
                </c:pt>
                <c:pt idx="114">
                  <c:v>7.8199439079590984</c:v>
                </c:pt>
                <c:pt idx="115">
                  <c:v>7.8569161689999998</c:v>
                </c:pt>
                <c:pt idx="116">
                  <c:v>7.8839866533</c:v>
                </c:pt>
                <c:pt idx="117">
                  <c:v>7.9108581332900005</c:v>
                </c:pt>
                <c:pt idx="118">
                  <c:v>7.9375324655790003</c:v>
                </c:pt>
                <c:pt idx="119">
                  <c:v>7.9640114946035006</c:v>
                </c:pt>
                <c:pt idx="120">
                  <c:v>7.9902970526869304</c:v>
                </c:pt>
                <c:pt idx="121">
                  <c:v>8.0163909600983345</c:v>
                </c:pt>
                <c:pt idx="122">
                  <c:v>8.0422950251103966</c:v>
                </c:pt>
                <c:pt idx="123">
                  <c:v>8.06801104405689</c:v>
                </c:pt>
                <c:pt idx="124">
                  <c:v>8.0935408013896026</c:v>
                </c:pt>
                <c:pt idx="125">
                  <c:v>8.1276210120000005</c:v>
                </c:pt>
                <c:pt idx="126">
                  <c:v>8.1527014532000006</c:v>
                </c:pt>
                <c:pt idx="127">
                  <c:v>8.1776014561799997</c:v>
                </c:pt>
                <c:pt idx="128">
                  <c:v>8.2023227558239995</c:v>
                </c:pt>
                <c:pt idx="129">
                  <c:v>8.2268670754377986</c:v>
                </c:pt>
                <c:pt idx="130">
                  <c:v>8.2512361268009684</c:v>
                </c:pt>
                <c:pt idx="131">
                  <c:v>8.2754316102189609</c:v>
                </c:pt>
                <c:pt idx="132">
                  <c:v>8.29945521457533</c:v>
                </c:pt>
                <c:pt idx="133">
                  <c:v>8.3233086173840132</c:v>
                </c:pt>
                <c:pt idx="134">
                  <c:v>8.3469934848416578</c:v>
                </c:pt>
                <c:pt idx="135">
                  <c:v>8.3784254239999996</c:v>
                </c:pt>
                <c:pt idx="136">
                  <c:v>8.4017014830000001</c:v>
                </c:pt>
                <c:pt idx="137">
                  <c:v>8.4248144526199997</c:v>
                </c:pt>
                <c:pt idx="138">
                  <c:v>8.4477659519619994</c:v>
                </c:pt>
                <c:pt idx="139">
                  <c:v>8.4705575890695002</c:v>
                </c:pt>
                <c:pt idx="140">
                  <c:v>8.4931909609809004</c:v>
                </c:pt>
                <c:pt idx="141">
                  <c:v>8.5156676537826499</c:v>
                </c:pt>
                <c:pt idx="142">
                  <c:v>8.5379892426621584</c:v>
                </c:pt>
                <c:pt idx="143">
                  <c:v>8.5601572919604649</c:v>
                </c:pt>
                <c:pt idx="144">
                  <c:v>8.5821733552246915</c:v>
                </c:pt>
                <c:pt idx="145">
                  <c:v>8.6111860139999994</c:v>
                </c:pt>
                <c:pt idx="146">
                  <c:v>8.6328311792000001</c:v>
                </c:pt>
                <c:pt idx="147">
                  <c:v>8.6543294460400002</c:v>
                </c:pt>
                <c:pt idx="148">
                  <c:v>8.6756823230369999</c:v>
                </c:pt>
                <c:pt idx="149">
                  <c:v>8.6968913081834991</c:v>
                </c:pt>
                <c:pt idx="150">
                  <c:v>8.7179578889983986</c:v>
                </c:pt>
                <c:pt idx="151">
                  <c:v>8.7388835425777316</c:v>
                </c:pt>
                <c:pt idx="152">
                  <c:v>8.7596697356452307</c:v>
                </c:pt>
                <c:pt idx="153">
                  <c:v>8.7803179246027305</c:v>
                </c:pt>
                <c:pt idx="154">
                  <c:v>8.8008295555804033</c:v>
                </c:pt>
                <c:pt idx="155">
                  <c:v>8.8276376659999993</c:v>
                </c:pt>
                <c:pt idx="156">
                  <c:v>8.8478138475999994</c:v>
                </c:pt>
                <c:pt idx="157">
                  <c:v>8.8678582160099992</c:v>
                </c:pt>
                <c:pt idx="158">
                  <c:v>8.8877721745019986</c:v>
                </c:pt>
                <c:pt idx="159">
                  <c:v>8.907557116332498</c:v>
                </c:pt>
                <c:pt idx="160">
                  <c:v>8.9272144247917282</c:v>
                </c:pt>
                <c:pt idx="161">
                  <c:v>8.9467454732527205</c:v>
                </c:pt>
                <c:pt idx="162">
                  <c:v>8.9661516252202222</c:v>
                </c:pt>
                <c:pt idx="163">
                  <c:v>8.9854342343794542</c:v>
                </c:pt>
                <c:pt idx="164">
                  <c:v>9.0045946446447047</c:v>
                </c:pt>
                <c:pt idx="165">
                  <c:v>9.0293994820000005</c:v>
                </c:pt>
                <c:pt idx="166">
                  <c:v>9.0482575317000009</c:v>
                </c:pt>
                <c:pt idx="167">
                  <c:v>9.0669978009300003</c:v>
                </c:pt>
                <c:pt idx="168">
                  <c:v>9.0856215928069997</c:v>
                </c:pt>
                <c:pt idx="169">
                  <c:v>9.1041302009248</c:v>
                </c:pt>
                <c:pt idx="170">
                  <c:v>9.1225249094016494</c:v>
                </c:pt>
                <c:pt idx="171">
                  <c:v>9.1408069929277396</c:v>
                </c:pt>
                <c:pt idx="172">
                  <c:v>9.1589777168125366</c:v>
                </c:pt>
                <c:pt idx="173">
                  <c:v>9.1770383370319539</c:v>
                </c:pt>
                <c:pt idx="174">
                  <c:v>9.1949901002753744</c:v>
                </c:pt>
                <c:pt idx="175">
                  <c:v>9.2179799790000008</c:v>
                </c:pt>
                <c:pt idx="176">
                  <c:v>9.2356602240000001</c:v>
                </c:pt>
                <c:pt idx="177">
                  <c:v>9.2532357196999993</c:v>
                </c:pt>
                <c:pt idx="178">
                  <c:v>9.2707076739849992</c:v>
                </c:pt>
                <c:pt idx="179">
                  <c:v>9.2880772856932996</c:v>
                </c:pt>
                <c:pt idx="180">
                  <c:v>9.30534574466256</c:v>
                </c:pt>
                <c:pt idx="181">
                  <c:v>9.3225142317757097</c:v>
                </c:pt>
                <c:pt idx="182">
                  <c:v>9.33958391900671</c:v>
                </c:pt>
                <c:pt idx="183">
                  <c:v>9.3565559694661626</c:v>
                </c:pt>
                <c:pt idx="184">
                  <c:v>9.3734315374467734</c:v>
                </c:pt>
                <c:pt idx="185">
                  <c:v>9.3947824289999993</c:v>
                </c:pt>
                <c:pt idx="186">
                  <c:v>9.4114151809999989</c:v>
                </c:pt>
                <c:pt idx="187">
                  <c:v>9.4279552625499985</c:v>
                </c:pt>
                <c:pt idx="188">
                  <c:v>9.4444037910679981</c:v>
                </c:pt>
                <c:pt idx="189">
                  <c:v>9.4607618753858986</c:v>
                </c:pt>
                <c:pt idx="190">
                  <c:v>9.4770306157940585</c:v>
                </c:pt>
                <c:pt idx="191">
                  <c:v>9.493211104085713</c:v>
                </c:pt>
                <c:pt idx="192">
                  <c:v>9.5093044236012396</c:v>
                </c:pt>
                <c:pt idx="193">
                  <c:v>9.5253116492722683</c:v>
                </c:pt>
                <c:pt idx="194">
                  <c:v>9.5412338476656515</c:v>
                </c:pt>
                <c:pt idx="195">
                  <c:v>9.5611099490000004</c:v>
                </c:pt>
                <c:pt idx="196">
                  <c:v>9.5768159965000006</c:v>
                </c:pt>
                <c:pt idx="197">
                  <c:v>9.5924405477299999</c:v>
                </c:pt>
                <c:pt idx="198">
                  <c:v>9.6079846342469999</c:v>
                </c:pt>
                <c:pt idx="199">
                  <c:v>9.6234492794675006</c:v>
                </c:pt>
                <c:pt idx="200">
                  <c:v>9.6388354987106108</c:v>
                </c:pt>
                <c:pt idx="201">
                  <c:v>9.6541442992409756</c:v>
                </c:pt>
                <c:pt idx="202">
                  <c:v>9.6693766803115295</c:v>
                </c:pt>
                <c:pt idx="203">
                  <c:v>9.6845336332060938</c:v>
                </c:pt>
                <c:pt idx="204">
                  <c:v>9.6996161412818154</c:v>
                </c:pt>
                <c:pt idx="205">
                  <c:v>9.7181704240000002</c:v>
                </c:pt>
                <c:pt idx="206">
                  <c:v>9.7330615088000005</c:v>
                </c:pt>
                <c:pt idx="207">
                  <c:v>9.7478814129</c:v>
                </c:pt>
                <c:pt idx="208">
                  <c:v>9.7626310864520001</c:v>
                </c:pt>
                <c:pt idx="209">
                  <c:v>9.7773114718985994</c:v>
                </c:pt>
                <c:pt idx="210">
                  <c:v>9.7919235040142603</c:v>
                </c:pt>
                <c:pt idx="211">
                  <c:v>9.8064681099465218</c:v>
                </c:pt>
                <c:pt idx="212">
                  <c:v>9.8209462092571709</c:v>
                </c:pt>
                <c:pt idx="213">
                  <c:v>9.8353587139633163</c:v>
                </c:pt>
                <c:pt idx="214">
                  <c:v>9.8497065285783805</c:v>
                </c:pt>
                <c:pt idx="215">
                  <c:v>9.8670812720000001</c:v>
                </c:pt>
                <c:pt idx="216">
                  <c:v>9.8812605498000003</c:v>
                </c:pt>
                <c:pt idx="217">
                  <c:v>9.8953781484200007</c:v>
                </c:pt>
                <c:pt idx="218">
                  <c:v>9.9094349409180005</c:v>
                </c:pt>
                <c:pt idx="219">
                  <c:v>9.923431793055201</c:v>
                </c:pt>
                <c:pt idx="220">
                  <c:v>9.9373695633368815</c:v>
                </c:pt>
                <c:pt idx="221">
                  <c:v>9.9512491030530139</c:v>
                </c:pt>
                <c:pt idx="222">
                  <c:v>9.9650712563186303</c:v>
                </c:pt>
                <c:pt idx="223">
                  <c:v>9.9788368601139652</c:v>
                </c:pt>
                <c:pt idx="224">
                  <c:v>9.9925467443243914</c:v>
                </c:pt>
                <c:pt idx="225">
                  <c:v>10.008874049999999</c:v>
                </c:pt>
                <c:pt idx="226">
                  <c:v>10.022436535999999</c:v>
                </c:pt>
                <c:pt idx="227">
                  <c:v>10.035946073399998</c:v>
                </c:pt>
                <c:pt idx="228">
                  <c:v>10.049403462289998</c:v>
                </c:pt>
                <c:pt idx="229">
                  <c:v>10.062809495871999</c:v>
                </c:pt>
                <c:pt idx="230">
                  <c:v>10.076164960498199</c:v>
                </c:pt>
                <c:pt idx="231">
                  <c:v>10.089470635709169</c:v>
                </c:pt>
                <c:pt idx="232">
                  <c:v>10.102727294271972</c:v>
                </c:pt>
                <c:pt idx="233">
                  <c:v>10.115935702218225</c:v>
                </c:pt>
                <c:pt idx="234">
                  <c:v>10.129096618882091</c:v>
                </c:pt>
                <c:pt idx="235">
                  <c:v>10.144498909999999</c:v>
                </c:pt>
                <c:pt idx="236">
                  <c:v>10.157531909999999</c:v>
                </c:pt>
                <c:pt idx="237">
                  <c:v>10.1705199623</c:v>
                </c:pt>
                <c:pt idx="238">
                  <c:v>10.183463798110001</c:v>
                </c:pt>
                <c:pt idx="239">
                  <c:v>10.196364142134001</c:v>
                </c:pt>
                <c:pt idx="240">
                  <c:v>10.209221712607901</c:v>
                </c:pt>
                <c:pt idx="241">
                  <c:v>10.222037221337201</c:v>
                </c:pt>
                <c:pt idx="242">
                  <c:v>10.234811373734511</c:v>
                </c:pt>
                <c:pt idx="243">
                  <c:v>10.247544868856879</c:v>
                </c:pt>
                <c:pt idx="244">
                  <c:v>10.260238399442951</c:v>
                </c:pt>
                <c:pt idx="245">
                  <c:v>10.27482891</c:v>
                </c:pt>
                <c:pt idx="246">
                  <c:v>10.287412433</c:v>
                </c:pt>
                <c:pt idx="247">
                  <c:v>10.2999583204</c:v>
                </c:pt>
                <c:pt idx="248">
                  <c:v>10.312467238349999</c:v>
                </c:pt>
                <c:pt idx="249">
                  <c:v>10.324939846872999</c:v>
                </c:pt>
                <c:pt idx="250">
                  <c:v>10.337376799900898</c:v>
                </c:pt>
                <c:pt idx="251">
                  <c:v>10.349778745310299</c:v>
                </c:pt>
                <c:pt idx="252">
                  <c:v>10.3621463249582</c:v>
                </c:pt>
                <c:pt idx="253">
                  <c:v>10.374480174717599</c:v>
                </c:pt>
                <c:pt idx="254">
                  <c:v>10.386780924512991</c:v>
                </c:pt>
                <c:pt idx="255">
                  <c:v>10.40066414</c:v>
                </c:pt>
                <c:pt idx="256">
                  <c:v>10.412871307</c:v>
                </c:pt>
                <c:pt idx="257">
                  <c:v>10.4250474999</c:v>
                </c:pt>
                <c:pt idx="258">
                  <c:v>10.437193323580001</c:v>
                </c:pt>
                <c:pt idx="259">
                  <c:v>10.449309377152002</c:v>
                </c:pt>
                <c:pt idx="260">
                  <c:v>10.461396253994902</c:v>
                </c:pt>
                <c:pt idx="261">
                  <c:v>10.473454541789302</c:v>
                </c:pt>
                <c:pt idx="262">
                  <c:v>10.485484822552191</c:v>
                </c:pt>
                <c:pt idx="263">
                  <c:v>10.497487672671515</c:v>
                </c:pt>
                <c:pt idx="264">
                  <c:v>10.509463662940615</c:v>
                </c:pt>
                <c:pt idx="265">
                  <c:v>10.52273581</c:v>
                </c:pt>
                <c:pt idx="266">
                  <c:v>10.534633236000001</c:v>
                </c:pt>
                <c:pt idx="267">
                  <c:v>10.5465057367</c:v>
                </c:pt>
                <c:pt idx="268">
                  <c:v>10.5583538593</c:v>
                </c:pt>
                <c:pt idx="269">
                  <c:v>10.570178145581</c:v>
                </c:pt>
                <c:pt idx="270">
                  <c:v>10.581979131938899</c:v>
                </c:pt>
                <c:pt idx="271">
                  <c:v>10.593757349418189</c:v>
                </c:pt>
                <c:pt idx="272">
                  <c:v>10.605513323745427</c:v>
                </c:pt>
                <c:pt idx="273">
                  <c:v>10.617247575362518</c:v>
                </c:pt>
                <c:pt idx="274">
                  <c:v>10.628960619459786</c:v>
                </c:pt>
                <c:pt idx="275">
                  <c:v>10.64171007</c:v>
                </c:pt>
                <c:pt idx="276">
                  <c:v>10.653358243</c:v>
                </c:pt>
                <c:pt idx="277">
                  <c:v>10.664986962699999</c:v>
                </c:pt>
                <c:pt idx="278">
                  <c:v>10.676596722109998</c:v>
                </c:pt>
                <c:pt idx="279">
                  <c:v>10.688188009159999</c:v>
                </c:pt>
                <c:pt idx="280">
                  <c:v>10.6997613067318</c:v>
                </c:pt>
                <c:pt idx="281">
                  <c:v>10.71131709269058</c:v>
                </c:pt>
                <c:pt idx="282">
                  <c:v>10.722855839916333</c:v>
                </c:pt>
                <c:pt idx="283">
                  <c:v>10.734378016335199</c:v>
                </c:pt>
                <c:pt idx="284">
                  <c:v>10.745884084950193</c:v>
                </c:pt>
                <c:pt idx="285">
                  <c:v>10.758191800000001</c:v>
                </c:pt>
                <c:pt idx="286">
                  <c:v>10.76964544</c:v>
                </c:pt>
                <c:pt idx="287">
                  <c:v>10.7810845568</c:v>
                </c:pt>
                <c:pt idx="288">
                  <c:v>10.792509592609999</c:v>
                </c:pt>
                <c:pt idx="289">
                  <c:v>10.803920984877999</c:v>
                </c:pt>
                <c:pt idx="290">
                  <c:v>10.815319166319599</c:v>
                </c:pt>
                <c:pt idx="291">
                  <c:v>10.826704564948109</c:v>
                </c:pt>
                <c:pt idx="292">
                  <c:v>10.838077604105006</c:v>
                </c:pt>
                <c:pt idx="293">
                  <c:v>10.849438702485138</c:v>
                </c:pt>
                <c:pt idx="294">
                  <c:v>10.860788274148712</c:v>
                </c:pt>
                <c:pt idx="295">
                  <c:v>10.872728199999999</c:v>
                </c:pt>
                <c:pt idx="296">
                  <c:v>10.884036607999999</c:v>
                </c:pt>
                <c:pt idx="297">
                  <c:v>10.895334914899999</c:v>
                </c:pt>
                <c:pt idx="298">
                  <c:v>10.906623515289999</c:v>
                </c:pt>
                <c:pt idx="299">
                  <c:v>10.917902799294</c:v>
                </c:pt>
                <c:pt idx="300">
                  <c:v>10.929173152604699</c:v>
                </c:pt>
                <c:pt idx="301">
                  <c:v>10.940434956517079</c:v>
                </c:pt>
                <c:pt idx="302">
                  <c:v>10.951688587906325</c:v>
                </c:pt>
                <c:pt idx="303">
                  <c:v>10.962934419120886</c:v>
                </c:pt>
                <c:pt idx="304">
                  <c:v>10.9741728177796</c:v>
                </c:pt>
                <c:pt idx="305">
                  <c:v>10.985812279999999</c:v>
                </c:pt>
                <c:pt idx="306">
                  <c:v>10.997019676999999</c:v>
                </c:pt>
                <c:pt idx="307">
                  <c:v>11.008220918799999</c:v>
                </c:pt>
                <c:pt idx="308">
                  <c:v>11.01941635533</c:v>
                </c:pt>
                <c:pt idx="309">
                  <c:v>11.030606332401</c:v>
                </c:pt>
                <c:pt idx="310">
                  <c:v>11.0417911917285</c:v>
                </c:pt>
                <c:pt idx="311">
                  <c:v>11.05297127040954</c:v>
                </c:pt>
                <c:pt idx="312">
                  <c:v>11.064146900051936</c:v>
                </c:pt>
                <c:pt idx="313">
                  <c:v>11.075318405708018</c:v>
                </c:pt>
                <c:pt idx="314">
                  <c:v>11.086486104727602</c:v>
                </c:pt>
                <c:pt idx="315">
                  <c:v>11.09788625</c:v>
                </c:pt>
                <c:pt idx="316">
                  <c:v>11.109032095</c:v>
                </c:pt>
                <c:pt idx="317">
                  <c:v>11.1201752841</c:v>
                </c:pt>
                <c:pt idx="318">
                  <c:v>11.13131612604</c:v>
                </c:pt>
                <c:pt idx="319">
                  <c:v>11.142454925675999</c:v>
                </c:pt>
                <c:pt idx="320">
                  <c:v>11.153591978538898</c:v>
                </c:pt>
                <c:pt idx="321">
                  <c:v>11.164727566833509</c:v>
                </c:pt>
                <c:pt idx="322">
                  <c:v>11.175861956612753</c:v>
                </c:pt>
                <c:pt idx="323">
                  <c:v>11.186995395903864</c:v>
                </c:pt>
                <c:pt idx="324">
                  <c:v>11.19812811359907</c:v>
                </c:pt>
                <c:pt idx="325">
                  <c:v>11.209344700000001</c:v>
                </c:pt>
                <c:pt idx="326">
                  <c:v>11.220463986</c:v>
                </c:pt>
                <c:pt idx="327">
                  <c:v>11.2315837035</c:v>
                </c:pt>
                <c:pt idx="328">
                  <c:v>11.242704122399999</c:v>
                </c:pt>
                <c:pt idx="329">
                  <c:v>11.253825454305</c:v>
                </c:pt>
                <c:pt idx="330">
                  <c:v>11.264947861485</c:v>
                </c:pt>
                <c:pt idx="331">
                  <c:v>11.27607146462595</c:v>
                </c:pt>
                <c:pt idx="332">
                  <c:v>11.28719634952386</c:v>
                </c:pt>
                <c:pt idx="333">
                  <c:v>11.298322572855929</c:v>
                </c:pt>
                <c:pt idx="334">
                  <c:v>11.309450167146345</c:v>
                </c:pt>
                <c:pt idx="335">
                  <c:v>11.32053756</c:v>
                </c:pt>
                <c:pt idx="336">
                  <c:v>11.331661161</c:v>
                </c:pt>
                <c:pt idx="337">
                  <c:v>11.342787892499999</c:v>
                </c:pt>
                <c:pt idx="338">
                  <c:v>11.353917441449999</c:v>
                </c:pt>
                <c:pt idx="339">
                  <c:v>11.365049526104999</c:v>
                </c:pt>
                <c:pt idx="340">
                  <c:v>11.376183892894499</c:v>
                </c:pt>
                <c:pt idx="341">
                  <c:v>11.387320313605048</c:v>
                </c:pt>
                <c:pt idx="342">
                  <c:v>11.398458582844544</c:v>
                </c:pt>
                <c:pt idx="343">
                  <c:v>11.40959851576009</c:v>
                </c:pt>
                <c:pt idx="344">
                  <c:v>11.420739945984081</c:v>
                </c:pt>
                <c:pt idx="345">
                  <c:v>11.431773570000001</c:v>
                </c:pt>
                <c:pt idx="346">
                  <c:v>11.442928476000001</c:v>
                </c:pt>
                <c:pt idx="347">
                  <c:v>11.454083382</c:v>
                </c:pt>
                <c:pt idx="348">
                  <c:v>11.465238288</c:v>
                </c:pt>
                <c:pt idx="349">
                  <c:v>11.476393194</c:v>
                </c:pt>
                <c:pt idx="350">
                  <c:v>11.487548100000001</c:v>
                </c:pt>
                <c:pt idx="351">
                  <c:v>11.498703006000001</c:v>
                </c:pt>
                <c:pt idx="352">
                  <c:v>11.509857912000001</c:v>
                </c:pt>
                <c:pt idx="353">
                  <c:v>11.521012818000001</c:v>
                </c:pt>
                <c:pt idx="354">
                  <c:v>11.532167724000001</c:v>
                </c:pt>
                <c:pt idx="355">
                  <c:v>11.54332263</c:v>
                </c:pt>
                <c:pt idx="356">
                  <c:v>11.554515910000001</c:v>
                </c:pt>
                <c:pt idx="357">
                  <c:v>11.56570919</c:v>
                </c:pt>
                <c:pt idx="358">
                  <c:v>11.57690247</c:v>
                </c:pt>
                <c:pt idx="359">
                  <c:v>11.588095749999999</c:v>
                </c:pt>
                <c:pt idx="360">
                  <c:v>11.59928903</c:v>
                </c:pt>
              </c:numCache>
            </c:numRef>
          </c:val>
        </c:ser>
        <c:ser>
          <c:idx val="3"/>
          <c:order val="3"/>
          <c:tx>
            <c:strRef>
              <c:f>Table!$G$1</c:f>
              <c:strCache>
                <c:ptCount val="1"/>
                <c:pt idx="0">
                  <c:v>10th</c:v>
                </c:pt>
              </c:strCache>
            </c:strRef>
          </c:tx>
          <c:spPr>
            <a:ln w="12700">
              <a:solidFill>
                <a:srgbClr val="00FFFF"/>
              </a:solidFill>
              <a:prstDash val="solid"/>
            </a:ln>
          </c:spPr>
          <c:marker>
            <c:symbol val="none"/>
          </c:marker>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Table!$G$2:$G$362</c:f>
              <c:numCache>
                <c:formatCode>General</c:formatCode>
                <c:ptCount val="361"/>
                <c:pt idx="0">
                  <c:v>2.7472222569999998</c:v>
                </c:pt>
                <c:pt idx="1">
                  <c:v>2.8181312189999996</c:v>
                </c:pt>
                <c:pt idx="2">
                  <c:v>2.8882261966999998</c:v>
                </c:pt>
                <c:pt idx="3">
                  <c:v>2.9575669751699998</c:v>
                </c:pt>
                <c:pt idx="4">
                  <c:v>3.0262020836085997</c:v>
                </c:pt>
                <c:pt idx="5">
                  <c:v>3.1017670669999999</c:v>
                </c:pt>
                <c:pt idx="6">
                  <c:v>3.1686061075</c:v>
                </c:pt>
                <c:pt idx="7">
                  <c:v>3.2349300890500001</c:v>
                </c:pt>
                <c:pt idx="8">
                  <c:v>3.3007425173630001</c:v>
                </c:pt>
                <c:pt idx="9">
                  <c:v>3.3660468960556003</c:v>
                </c:pt>
                <c:pt idx="10">
                  <c:v>3.4308467256277604</c:v>
                </c:pt>
                <c:pt idx="11">
                  <c:v>3.4951455025089295</c:v>
                </c:pt>
                <c:pt idx="12">
                  <c:v>3.5589467181663315</c:v>
                </c:pt>
                <c:pt idx="13">
                  <c:v>3.6222538582714758</c:v>
                </c:pt>
                <c:pt idx="14">
                  <c:v>3.6850704019212137</c:v>
                </c:pt>
                <c:pt idx="15">
                  <c:v>3.7701574720000002</c:v>
                </c:pt>
                <c:pt idx="16">
                  <c:v>3.8318459230000004</c:v>
                </c:pt>
                <c:pt idx="17">
                  <c:v>3.8930543721800004</c:v>
                </c:pt>
                <c:pt idx="18">
                  <c:v>3.9537863042890002</c:v>
                </c:pt>
                <c:pt idx="19">
                  <c:v>4.0140451917771998</c:v>
                </c:pt>
                <c:pt idx="20">
                  <c:v>4.07383449443945</c:v>
                </c:pt>
                <c:pt idx="21">
                  <c:v>4.1331576590829506</c:v>
                </c:pt>
                <c:pt idx="22">
                  <c:v>4.1920181192177743</c:v>
                </c:pt>
                <c:pt idx="23">
                  <c:v>4.2504192947688555</c:v>
                </c:pt>
                <c:pt idx="24">
                  <c:v>4.3083645918081999</c:v>
                </c:pt>
                <c:pt idx="25">
                  <c:v>4.3870419820000004</c:v>
                </c:pt>
                <c:pt idx="26">
                  <c:v>4.4439304148000005</c:v>
                </c:pt>
                <c:pt idx="27">
                  <c:v>4.5003736932700003</c:v>
                </c:pt>
                <c:pt idx="28">
                  <c:v>4.5563751791709999</c:v>
                </c:pt>
                <c:pt idx="29">
                  <c:v>4.6119382183996995</c:v>
                </c:pt>
                <c:pt idx="30">
                  <c:v>4.6670661408744598</c:v>
                </c:pt>
                <c:pt idx="31">
                  <c:v>4.721762260431186</c:v>
                </c:pt>
                <c:pt idx="32">
                  <c:v>4.7760298747285894</c:v>
                </c:pt>
                <c:pt idx="33">
                  <c:v>4.8298722651622992</c:v>
                </c:pt>
                <c:pt idx="34">
                  <c:v>4.8832926967873371</c:v>
                </c:pt>
                <c:pt idx="35">
                  <c:v>4.9559263099999997</c:v>
                </c:pt>
                <c:pt idx="36">
                  <c:v>5.0083631994999998</c:v>
                </c:pt>
                <c:pt idx="37">
                  <c:v>5.0603885522800001</c:v>
                </c:pt>
                <c:pt idx="38">
                  <c:v>5.1120055714579999</c:v>
                </c:pt>
                <c:pt idx="39">
                  <c:v>5.1632174431472997</c:v>
                </c:pt>
                <c:pt idx="40">
                  <c:v>5.2140273364417196</c:v>
                </c:pt>
                <c:pt idx="41">
                  <c:v>5.2644384034052205</c:v>
                </c:pt>
                <c:pt idx="42">
                  <c:v>5.3144537790656914</c:v>
                </c:pt>
                <c:pt idx="43">
                  <c:v>5.3640765814126814</c:v>
                </c:pt>
                <c:pt idx="44">
                  <c:v>5.4133099113988621</c:v>
                </c:pt>
                <c:pt idx="45">
                  <c:v>5.480295205</c:v>
                </c:pt>
                <c:pt idx="46">
                  <c:v>5.5286167273000002</c:v>
                </c:pt>
                <c:pt idx="47">
                  <c:v>5.5765587440599997</c:v>
                </c:pt>
                <c:pt idx="48">
                  <c:v>5.6241242883510001</c:v>
                </c:pt>
                <c:pt idx="49">
                  <c:v>5.6713163760915002</c:v>
                </c:pt>
                <c:pt idx="50">
                  <c:v>5.71813800607673</c:v>
                </c:pt>
                <c:pt idx="51">
                  <c:v>5.7645921600099328</c:v>
                </c:pt>
                <c:pt idx="52">
                  <c:v>5.8106818025355906</c:v>
                </c:pt>
                <c:pt idx="53">
                  <c:v>5.8564098812744891</c:v>
                </c:pt>
                <c:pt idx="54">
                  <c:v>5.9017793268605212</c:v>
                </c:pt>
                <c:pt idx="55">
                  <c:v>5.9635104280000002</c:v>
                </c:pt>
                <c:pt idx="56">
                  <c:v>6.0080368949</c:v>
                </c:pt>
                <c:pt idx="57">
                  <c:v>6.0522141869699997</c:v>
                </c:pt>
                <c:pt idx="58">
                  <c:v>6.0960451657559993</c:v>
                </c:pt>
                <c:pt idx="59">
                  <c:v>6.1395326759437996</c:v>
                </c:pt>
                <c:pt idx="60">
                  <c:v>6.1826795454087593</c:v>
                </c:pt>
                <c:pt idx="61">
                  <c:v>6.2254885852665112</c:v>
                </c:pt>
                <c:pt idx="62">
                  <c:v>6.267962589924573</c:v>
                </c:pt>
                <c:pt idx="63">
                  <c:v>6.3101043371348124</c:v>
                </c:pt>
                <c:pt idx="64">
                  <c:v>6.3519165880467234</c:v>
                </c:pt>
                <c:pt idx="65">
                  <c:v>6.4087750970000004</c:v>
                </c:pt>
                <c:pt idx="66">
                  <c:v>6.4498098156000001</c:v>
                </c:pt>
                <c:pt idx="67">
                  <c:v>6.4905239748300003</c:v>
                </c:pt>
                <c:pt idx="68">
                  <c:v>6.5309202676340004</c:v>
                </c:pt>
                <c:pt idx="69">
                  <c:v>6.5710013705934003</c:v>
                </c:pt>
                <c:pt idx="70">
                  <c:v>6.6107699439862806</c:v>
                </c:pt>
                <c:pt idx="71">
                  <c:v>6.6502286318471269</c:v>
                </c:pt>
                <c:pt idx="72">
                  <c:v>6.689380062026971</c:v>
                </c:pt>
                <c:pt idx="73">
                  <c:v>6.7282268462539188</c:v>
                </c:pt>
                <c:pt idx="74">
                  <c:v>6.7667715801940291</c:v>
                </c:pt>
                <c:pt idx="75">
                  <c:v>6.8191222829999996</c:v>
                </c:pt>
                <c:pt idx="76">
                  <c:v>6.8569514078999996</c:v>
                </c:pt>
                <c:pt idx="77">
                  <c:v>6.8944869028699998</c:v>
                </c:pt>
                <c:pt idx="78">
                  <c:v>6.9317312972279996</c:v>
                </c:pt>
                <c:pt idx="79">
                  <c:v>6.9686871045221999</c:v>
                </c:pt>
                <c:pt idx="80">
                  <c:v>7.0053568225947398</c:v>
                </c:pt>
                <c:pt idx="81">
                  <c:v>7.0417429336455708</c:v>
                </c:pt>
                <c:pt idx="82">
                  <c:v>7.0778479042964459</c:v>
                </c:pt>
                <c:pt idx="83">
                  <c:v>7.1136741856550207</c:v>
                </c:pt>
                <c:pt idx="84">
                  <c:v>7.1492242133790507</c:v>
                </c:pt>
                <c:pt idx="85">
                  <c:v>7.1974135319999997</c:v>
                </c:pt>
                <c:pt idx="86">
                  <c:v>7.2323063575999997</c:v>
                </c:pt>
                <c:pt idx="87">
                  <c:v>7.2669308464500002</c:v>
                </c:pt>
                <c:pt idx="88">
                  <c:v>7.3012893701700001</c:v>
                </c:pt>
                <c:pt idx="89">
                  <c:v>7.3353842852476001</c:v>
                </c:pt>
                <c:pt idx="90">
                  <c:v>7.3692179331030498</c:v>
                </c:pt>
                <c:pt idx="91">
                  <c:v>7.4027926401543223</c:v>
                </c:pt>
                <c:pt idx="92">
                  <c:v>7.4361107178821921</c:v>
                </c:pt>
                <c:pt idx="93">
                  <c:v>7.4691744628953174</c:v>
                </c:pt>
                <c:pt idx="94">
                  <c:v>7.5019861569953061</c:v>
                </c:pt>
                <c:pt idx="95">
                  <c:v>7.5463417880000003</c:v>
                </c:pt>
                <c:pt idx="96">
                  <c:v>7.5785512461</c:v>
                </c:pt>
                <c:pt idx="97">
                  <c:v>7.6105160836500003</c:v>
                </c:pt>
                <c:pt idx="98">
                  <c:v>7.642238520946</c:v>
                </c:pt>
                <c:pt idx="99">
                  <c:v>7.6737207638021001</c:v>
                </c:pt>
                <c:pt idx="100">
                  <c:v>7.7049650036157704</c:v>
                </c:pt>
                <c:pt idx="101">
                  <c:v>7.7359734174330166</c:v>
                </c:pt>
                <c:pt idx="102">
                  <c:v>7.7667481680134429</c:v>
                </c:pt>
                <c:pt idx="103">
                  <c:v>7.7972914038952092</c:v>
                </c:pt>
                <c:pt idx="104">
                  <c:v>7.8276052594598848</c:v>
                </c:pt>
                <c:pt idx="105">
                  <c:v>7.8684363690000003</c:v>
                </c:pt>
                <c:pt idx="106">
                  <c:v>7.8981996215999999</c:v>
                </c:pt>
                <c:pt idx="107">
                  <c:v>7.9277404566099996</c:v>
                </c:pt>
                <c:pt idx="108">
                  <c:v>7.9570609495069995</c:v>
                </c:pt>
                <c:pt idx="109">
                  <c:v>7.9861631619387996</c:v>
                </c:pt>
                <c:pt idx="110">
                  <c:v>8.0150491417882304</c:v>
                </c:pt>
                <c:pt idx="111">
                  <c:v>8.0437209232372791</c:v>
                </c:pt>
                <c:pt idx="112">
                  <c:v>8.0721805268311098</c:v>
                </c:pt>
                <c:pt idx="113">
                  <c:v>8.100429959541966</c:v>
                </c:pt>
                <c:pt idx="114">
                  <c:v>8.1284712148329472</c:v>
                </c:pt>
                <c:pt idx="115">
                  <c:v>8.1660688950000004</c:v>
                </c:pt>
                <c:pt idx="116">
                  <c:v>8.1936079717000005</c:v>
                </c:pt>
                <c:pt idx="117">
                  <c:v>8.2209453855800003</c:v>
                </c:pt>
                <c:pt idx="118">
                  <c:v>8.2480830738250006</c:v>
                </c:pt>
                <c:pt idx="119">
                  <c:v>8.2750229604331</c:v>
                </c:pt>
                <c:pt idx="120">
                  <c:v>8.3017669562787102</c:v>
                </c:pt>
                <c:pt idx="121">
                  <c:v>8.3283169591755826</c:v>
                </c:pt>
                <c:pt idx="122">
                  <c:v>8.3546748539396649</c:v>
                </c:pt>
                <c:pt idx="123">
                  <c:v>8.3808425124517818</c:v>
                </c:pt>
                <c:pt idx="124">
                  <c:v>8.4068217937201357</c:v>
                </c:pt>
                <c:pt idx="125">
                  <c:v>8.4414596619999998</c:v>
                </c:pt>
                <c:pt idx="126">
                  <c:v>8.4669821105</c:v>
                </c:pt>
                <c:pt idx="127">
                  <c:v>8.4923222680299997</c:v>
                </c:pt>
                <c:pt idx="128">
                  <c:v>8.5174819399060002</c:v>
                </c:pt>
                <c:pt idx="129">
                  <c:v>8.5424629188891998</c:v>
                </c:pt>
                <c:pt idx="130">
                  <c:v>8.5672669852474304</c:v>
                </c:pt>
                <c:pt idx="131">
                  <c:v>8.5918959068164096</c:v>
                </c:pt>
                <c:pt idx="132">
                  <c:v>8.6163514390608391</c:v>
                </c:pt>
                <c:pt idx="133">
                  <c:v>8.6406353251353156</c:v>
                </c:pt>
                <c:pt idx="134">
                  <c:v>8.664749295945084</c:v>
                </c:pt>
                <c:pt idx="135">
                  <c:v>8.6966841469999991</c:v>
                </c:pt>
                <c:pt idx="136">
                  <c:v>8.7203836857999999</c:v>
                </c:pt>
                <c:pt idx="137">
                  <c:v>8.7439189867899998</c:v>
                </c:pt>
                <c:pt idx="138">
                  <c:v>8.767291729738</c:v>
                </c:pt>
                <c:pt idx="139">
                  <c:v>8.7905035824714997</c:v>
                </c:pt>
                <c:pt idx="140">
                  <c:v>8.8135562009372297</c:v>
                </c:pt>
                <c:pt idx="141">
                  <c:v>8.8364512292607049</c:v>
                </c:pt>
                <c:pt idx="142">
                  <c:v>8.8591902998056096</c:v>
                </c:pt>
                <c:pt idx="143">
                  <c:v>8.8817750332329979</c:v>
                </c:pt>
                <c:pt idx="144">
                  <c:v>8.9042070385603207</c:v>
                </c:pt>
                <c:pt idx="145">
                  <c:v>8.9336795349999996</c:v>
                </c:pt>
                <c:pt idx="146">
                  <c:v>8.9557366956999989</c:v>
                </c:pt>
                <c:pt idx="147">
                  <c:v>8.977646416269998</c:v>
                </c:pt>
                <c:pt idx="148">
                  <c:v>8.9994102570729986</c:v>
                </c:pt>
                <c:pt idx="149">
                  <c:v>9.0210297671287982</c:v>
                </c:pt>
                <c:pt idx="150">
                  <c:v>9.0425064841719891</c:v>
                </c:pt>
                <c:pt idx="151">
                  <c:v>9.0638419347097532</c:v>
                </c:pt>
                <c:pt idx="152">
                  <c:v>9.0850376340794856</c:v>
                </c:pt>
                <c:pt idx="153">
                  <c:v>9.1060950865062207</c:v>
                </c:pt>
                <c:pt idx="154">
                  <c:v>9.1270157851598732</c:v>
                </c:pt>
                <c:pt idx="155">
                  <c:v>9.1542511419999997</c:v>
                </c:pt>
                <c:pt idx="156">
                  <c:v>9.1748339013999995</c:v>
                </c:pt>
                <c:pt idx="157">
                  <c:v>9.1952848242999998</c:v>
                </c:pt>
                <c:pt idx="158">
                  <c:v>9.2156053576310004</c:v>
                </c:pt>
                <c:pt idx="159">
                  <c:v>9.2357969375606999</c:v>
                </c:pt>
                <c:pt idx="160">
                  <c:v>9.25586098954963</c:v>
                </c:pt>
                <c:pt idx="161">
                  <c:v>9.275798928407081</c:v>
                </c:pt>
                <c:pt idx="162">
                  <c:v>9.2956121583468416</c:v>
                </c:pt>
                <c:pt idx="163">
                  <c:v>9.3153020730427389</c:v>
                </c:pt>
                <c:pt idx="164">
                  <c:v>9.3348700556840001</c:v>
                </c:pt>
                <c:pt idx="165">
                  <c:v>9.3600787360000002</c:v>
                </c:pt>
                <c:pt idx="166">
                  <c:v>9.3793431304000006</c:v>
                </c:pt>
                <c:pt idx="167">
                  <c:v>9.3984901576100004</c:v>
                </c:pt>
                <c:pt idx="168">
                  <c:v>9.4175211569280002</c:v>
                </c:pt>
                <c:pt idx="169">
                  <c:v>9.4364374574499994</c:v>
                </c:pt>
                <c:pt idx="170">
                  <c:v>9.4552403781241399</c:v>
                </c:pt>
                <c:pt idx="171">
                  <c:v>9.4739312278046803</c:v>
                </c:pt>
                <c:pt idx="172">
                  <c:v>9.4925113053058219</c:v>
                </c:pt>
                <c:pt idx="173">
                  <c:v>9.5109818994553521</c:v>
                </c:pt>
                <c:pt idx="174">
                  <c:v>9.5293442891481241</c:v>
                </c:pt>
                <c:pt idx="175">
                  <c:v>9.5527226800000005</c:v>
                </c:pt>
                <c:pt idx="176">
                  <c:v>9.5708134025000007</c:v>
                </c:pt>
                <c:pt idx="177">
                  <c:v>9.58880015079</c:v>
                </c:pt>
                <c:pt idx="178">
                  <c:v>9.6066841621479995</c:v>
                </c:pt>
                <c:pt idx="179">
                  <c:v>9.6244666641913987</c:v>
                </c:pt>
                <c:pt idx="180">
                  <c:v>9.6421488749295499</c:v>
                </c:pt>
                <c:pt idx="181">
                  <c:v>9.6597320028160958</c:v>
                </c:pt>
                <c:pt idx="182">
                  <c:v>9.6772172468011171</c:v>
                </c:pt>
                <c:pt idx="183">
                  <c:v>9.6946057963830743</c:v>
                </c:pt>
                <c:pt idx="184">
                  <c:v>9.711898831660541</c:v>
                </c:pt>
                <c:pt idx="185">
                  <c:v>9.7336299050000008</c:v>
                </c:pt>
                <c:pt idx="186">
                  <c:v>9.7506808854000013</c:v>
                </c:pt>
                <c:pt idx="187">
                  <c:v>9.7676402643700015</c:v>
                </c:pt>
                <c:pt idx="188">
                  <c:v>9.784509182582001</c:v>
                </c:pt>
                <c:pt idx="189">
                  <c:v>9.8012887715729011</c:v>
                </c:pt>
                <c:pt idx="190">
                  <c:v>9.8179801537950002</c:v>
                </c:pt>
                <c:pt idx="191">
                  <c:v>9.834584442666312</c:v>
                </c:pt>
                <c:pt idx="192">
                  <c:v>9.8511027426206823</c:v>
                </c:pt>
                <c:pt idx="193">
                  <c:v>9.8675361491577451</c:v>
                </c:pt>
                <c:pt idx="194">
                  <c:v>9.8838857488926841</c:v>
                </c:pt>
                <c:pt idx="195">
                  <c:v>9.9041397090000007</c:v>
                </c:pt>
                <c:pt idx="196">
                  <c:v>9.9202746750999999</c:v>
                </c:pt>
                <c:pt idx="197">
                  <c:v>9.9363294464899994</c:v>
                </c:pt>
                <c:pt idx="198">
                  <c:v>9.9523050724909989</c:v>
                </c:pt>
                <c:pt idx="199">
                  <c:v>9.9682025937938992</c:v>
                </c:pt>
                <c:pt idx="200">
                  <c:v>9.9840230425081096</c:v>
                </c:pt>
                <c:pt idx="201">
                  <c:v>9.9997674422100182</c:v>
                </c:pt>
                <c:pt idx="202">
                  <c:v>10.015436807991314</c:v>
                </c:pt>
                <c:pt idx="203">
                  <c:v>10.031032146507142</c:v>
                </c:pt>
                <c:pt idx="204">
                  <c:v>10.046554456024113</c:v>
                </c:pt>
                <c:pt idx="205">
                  <c:v>10.06548937</c:v>
                </c:pt>
                <c:pt idx="206">
                  <c:v>10.080822389</c:v>
                </c:pt>
                <c:pt idx="207">
                  <c:v>10.0960857065</c:v>
                </c:pt>
                <c:pt idx="208">
                  <c:v>10.111280285519999</c:v>
                </c:pt>
                <c:pt idx="209">
                  <c:v>10.126407080936</c:v>
                </c:pt>
                <c:pt idx="210">
                  <c:v>10.1414670395272</c:v>
                </c:pt>
                <c:pt idx="211">
                  <c:v>10.15646110002297</c:v>
                </c:pt>
                <c:pt idx="212">
                  <c:v>10.1713901931496</c:v>
                </c:pt>
                <c:pt idx="213">
                  <c:v>10.186255241676845</c:v>
                </c:pt>
                <c:pt idx="214">
                  <c:v>10.201057160464257</c:v>
                </c:pt>
                <c:pt idx="215">
                  <c:v>10.21881956</c:v>
                </c:pt>
                <c:pt idx="216">
                  <c:v>10.233455564</c:v>
                </c:pt>
                <c:pt idx="217">
                  <c:v>10.248031496699999</c:v>
                </c:pt>
                <c:pt idx="218">
                  <c:v>10.262548239679999</c:v>
                </c:pt>
                <c:pt idx="219">
                  <c:v>10.277006666847999</c:v>
                </c:pt>
                <c:pt idx="220">
                  <c:v>10.291407644484899</c:v>
                </c:pt>
                <c:pt idx="221">
                  <c:v>10.305752031289279</c:v>
                </c:pt>
                <c:pt idx="222">
                  <c:v>10.320040678422052</c:v>
                </c:pt>
                <c:pt idx="223">
                  <c:v>10.334274429550977</c:v>
                </c:pt>
                <c:pt idx="224">
                  <c:v>10.348454120895045</c:v>
                </c:pt>
                <c:pt idx="225">
                  <c:v>10.365179599999999</c:v>
                </c:pt>
                <c:pt idx="226">
                  <c:v>10.379214891</c:v>
                </c:pt>
                <c:pt idx="227">
                  <c:v>10.3931989265</c:v>
                </c:pt>
                <c:pt idx="228">
                  <c:v>10.40713251136</c:v>
                </c:pt>
                <c:pt idx="229">
                  <c:v>10.421016443217001</c:v>
                </c:pt>
                <c:pt idx="230">
                  <c:v>10.4348515125287</c:v>
                </c:pt>
                <c:pt idx="231">
                  <c:v>10.448638502617001</c:v>
                </c:pt>
                <c:pt idx="232">
                  <c:v>10.462378189711307</c:v>
                </c:pt>
                <c:pt idx="233">
                  <c:v>10.476071342991654</c:v>
                </c:pt>
                <c:pt idx="234">
                  <c:v>10.489718724631635</c:v>
                </c:pt>
                <c:pt idx="235">
                  <c:v>10.50553251</c:v>
                </c:pt>
                <c:pt idx="236">
                  <c:v>10.519055246000001</c:v>
                </c:pt>
                <c:pt idx="237">
                  <c:v>10.5325347751</c:v>
                </c:pt>
                <c:pt idx="238">
                  <c:v>10.54597182993</c:v>
                </c:pt>
                <c:pt idx="239">
                  <c:v>10.559367136334</c:v>
                </c:pt>
                <c:pt idx="240">
                  <c:v>10.572721413411699</c:v>
                </c:pt>
                <c:pt idx="241">
                  <c:v>10.586035373560069</c:v>
                </c:pt>
                <c:pt idx="242">
                  <c:v>10.599309722514777</c:v>
                </c:pt>
                <c:pt idx="243">
                  <c:v>10.612545159391466</c:v>
                </c:pt>
                <c:pt idx="244">
                  <c:v>10.625742376726878</c:v>
                </c:pt>
                <c:pt idx="245">
                  <c:v>10.64075987</c:v>
                </c:pt>
                <c:pt idx="246">
                  <c:v>10.653850537</c:v>
                </c:pt>
                <c:pt idx="247">
                  <c:v>10.6669053234</c:v>
                </c:pt>
                <c:pt idx="248">
                  <c:v>10.67992489397</c:v>
                </c:pt>
                <c:pt idx="249">
                  <c:v>10.692909907111</c:v>
                </c:pt>
                <c:pt idx="250">
                  <c:v>10.705861014895399</c:v>
                </c:pt>
                <c:pt idx="251">
                  <c:v>10.718778863107149</c:v>
                </c:pt>
                <c:pt idx="252">
                  <c:v>10.731664091281672</c:v>
                </c:pt>
                <c:pt idx="253">
                  <c:v>10.744517332745579</c:v>
                </c:pt>
                <c:pt idx="254">
                  <c:v>10.757339214656186</c:v>
                </c:pt>
                <c:pt idx="255">
                  <c:v>10.77166654</c:v>
                </c:pt>
                <c:pt idx="256">
                  <c:v>10.784398401000001</c:v>
                </c:pt>
                <c:pt idx="257">
                  <c:v>10.7971010291</c:v>
                </c:pt>
                <c:pt idx="258">
                  <c:v>10.80977502538</c:v>
                </c:pt>
                <c:pt idx="259">
                  <c:v>10.822420984955</c:v>
                </c:pt>
                <c:pt idx="260">
                  <c:v>10.8350394970129</c:v>
                </c:pt>
                <c:pt idx="261">
                  <c:v>10.847631144852381</c:v>
                </c:pt>
                <c:pt idx="262">
                  <c:v>10.860196505920737</c:v>
                </c:pt>
                <c:pt idx="263">
                  <c:v>10.872736151851646</c:v>
                </c:pt>
                <c:pt idx="264">
                  <c:v>10.885250648502856</c:v>
                </c:pt>
                <c:pt idx="265">
                  <c:v>10.89898515</c:v>
                </c:pt>
                <c:pt idx="266">
                  <c:v>10.911424682</c:v>
                </c:pt>
                <c:pt idx="267">
                  <c:v>10.923840991900001</c:v>
                </c:pt>
                <c:pt idx="268">
                  <c:v>10.936234621130001</c:v>
                </c:pt>
                <c:pt idx="269">
                  <c:v>10.948606105534001</c:v>
                </c:pt>
                <c:pt idx="270">
                  <c:v>10.960955975407702</c:v>
                </c:pt>
                <c:pt idx="271">
                  <c:v>10.973284755535932</c:v>
                </c:pt>
                <c:pt idx="272">
                  <c:v>10.985592965229825</c:v>
                </c:pt>
                <c:pt idx="273">
                  <c:v>10.997881118363747</c:v>
                </c:pt>
                <c:pt idx="274">
                  <c:v>11.01014972341199</c:v>
                </c:pt>
                <c:pt idx="275">
                  <c:v>11.023380469999999</c:v>
                </c:pt>
                <c:pt idx="276">
                  <c:v>11.035587781</c:v>
                </c:pt>
                <c:pt idx="277">
                  <c:v>11.0477772842</c:v>
                </c:pt>
                <c:pt idx="278">
                  <c:v>11.05994946517</c:v>
                </c:pt>
                <c:pt idx="279">
                  <c:v>11.072104804271</c:v>
                </c:pt>
                <c:pt idx="280">
                  <c:v>11.08424377669</c:v>
                </c:pt>
                <c:pt idx="281">
                  <c:v>11.09636685247486</c:v>
                </c:pt>
                <c:pt idx="282">
                  <c:v>11.108474496569034</c:v>
                </c:pt>
                <c:pt idx="283">
                  <c:v>11.120567168846186</c:v>
                </c:pt>
                <c:pt idx="284">
                  <c:v>11.132645324144054</c:v>
                </c:pt>
                <c:pt idx="285">
                  <c:v>11.14545358</c:v>
                </c:pt>
                <c:pt idx="286">
                  <c:v>11.157482813</c:v>
                </c:pt>
                <c:pt idx="287">
                  <c:v>11.169499093899999</c:v>
                </c:pt>
                <c:pt idx="288">
                  <c:v>11.18150285618</c:v>
                </c:pt>
                <c:pt idx="289">
                  <c:v>11.193494528460999</c:v>
                </c:pt>
                <c:pt idx="290">
                  <c:v>11.205474534538599</c:v>
                </c:pt>
                <c:pt idx="291">
                  <c:v>11.217443293416599</c:v>
                </c:pt>
                <c:pt idx="292">
                  <c:v>11.229401219340559</c:v>
                </c:pt>
                <c:pt idx="293">
                  <c:v>11.241348721824869</c:v>
                </c:pt>
                <c:pt idx="294">
                  <c:v>11.253286205664105</c:v>
                </c:pt>
                <c:pt idx="295">
                  <c:v>11.26574591</c:v>
                </c:pt>
                <c:pt idx="296">
                  <c:v>11.277645622</c:v>
                </c:pt>
                <c:pt idx="297">
                  <c:v>11.289536716699999</c:v>
                </c:pt>
                <c:pt idx="298">
                  <c:v>11.301419578989998</c:v>
                </c:pt>
                <c:pt idx="299">
                  <c:v>11.313294589236998</c:v>
                </c:pt>
                <c:pt idx="300">
                  <c:v>11.325162123318599</c:v>
                </c:pt>
                <c:pt idx="301">
                  <c:v>11.337022552656208</c:v>
                </c:pt>
                <c:pt idx="302">
                  <c:v>11.348876244183661</c:v>
                </c:pt>
                <c:pt idx="303">
                  <c:v>11.360723560217242</c:v>
                </c:pt>
                <c:pt idx="304">
                  <c:v>11.372564858214702</c:v>
                </c:pt>
                <c:pt idx="305">
                  <c:v>11.384743029999999</c:v>
                </c:pt>
                <c:pt idx="306">
                  <c:v>11.396556568999999</c:v>
                </c:pt>
                <c:pt idx="307">
                  <c:v>11.4083653396</c:v>
                </c:pt>
                <c:pt idx="308">
                  <c:v>11.420169681459999</c:v>
                </c:pt>
                <c:pt idx="309">
                  <c:v>11.431969930052999</c:v>
                </c:pt>
                <c:pt idx="310">
                  <c:v>11.443766416694698</c:v>
                </c:pt>
                <c:pt idx="311">
                  <c:v>11.455559467930739</c:v>
                </c:pt>
                <c:pt idx="312">
                  <c:v>11.467349404519462</c:v>
                </c:pt>
                <c:pt idx="313">
                  <c:v>11.479136540191844</c:v>
                </c:pt>
                <c:pt idx="314">
                  <c:v>11.490921180324694</c:v>
                </c:pt>
                <c:pt idx="315">
                  <c:v>11.50287842</c:v>
                </c:pt>
                <c:pt idx="316">
                  <c:v>11.514644275</c:v>
                </c:pt>
                <c:pt idx="317">
                  <c:v>11.526408758200001</c:v>
                </c:pt>
                <c:pt idx="318">
                  <c:v>11.53817216739</c:v>
                </c:pt>
                <c:pt idx="319">
                  <c:v>11.54993479647</c:v>
                </c:pt>
                <c:pt idx="320">
                  <c:v>11.561696929055099</c:v>
                </c:pt>
                <c:pt idx="321">
                  <c:v>11.573458833817979</c:v>
                </c:pt>
                <c:pt idx="322">
                  <c:v>11.585220761243281</c:v>
                </c:pt>
                <c:pt idx="323">
                  <c:v>11.59698294152034</c:v>
                </c:pt>
                <c:pt idx="324">
                  <c:v>11.608745583345048</c:v>
                </c:pt>
                <c:pt idx="325">
                  <c:v>11.62053697</c:v>
                </c:pt>
                <c:pt idx="326">
                  <c:v>11.632289107</c:v>
                </c:pt>
                <c:pt idx="327">
                  <c:v>11.6440428501</c:v>
                </c:pt>
                <c:pt idx="328">
                  <c:v>11.65579845819</c:v>
                </c:pt>
                <c:pt idx="329">
                  <c:v>11.667556122321001</c:v>
                </c:pt>
                <c:pt idx="330">
                  <c:v>11.679315976683901</c:v>
                </c:pt>
                <c:pt idx="331">
                  <c:v>11.691078108071011</c:v>
                </c:pt>
                <c:pt idx="332">
                  <c:v>11.70284256401386</c:v>
                </c:pt>
                <c:pt idx="333">
                  <c:v>11.714609359767429</c:v>
                </c:pt>
                <c:pt idx="334">
                  <c:v>11.726378484290146</c:v>
                </c:pt>
                <c:pt idx="335">
                  <c:v>11.73805834</c:v>
                </c:pt>
                <c:pt idx="336">
                  <c:v>11.749826538000001</c:v>
                </c:pt>
                <c:pt idx="337">
                  <c:v>11.761598931</c:v>
                </c:pt>
                <c:pt idx="338">
                  <c:v>11.773375099500001</c:v>
                </c:pt>
                <c:pt idx="339">
                  <c:v>11.785154665950001</c:v>
                </c:pt>
                <c:pt idx="340">
                  <c:v>11.796937290555</c:v>
                </c:pt>
                <c:pt idx="341">
                  <c:v>11.808722667499501</c:v>
                </c:pt>
                <c:pt idx="342">
                  <c:v>11.820510521549551</c:v>
                </c:pt>
                <c:pt idx="343">
                  <c:v>11.832300604994597</c:v>
                </c:pt>
                <c:pt idx="344">
                  <c:v>11.844092694895137</c:v>
                </c:pt>
                <c:pt idx="345">
                  <c:v>11.855740320000001</c:v>
                </c:pt>
                <c:pt idx="346">
                  <c:v>11.867550468000001</c:v>
                </c:pt>
                <c:pt idx="347">
                  <c:v>11.879360616000001</c:v>
                </c:pt>
                <c:pt idx="348">
                  <c:v>11.891170764</c:v>
                </c:pt>
                <c:pt idx="349">
                  <c:v>11.902980912</c:v>
                </c:pt>
                <c:pt idx="350">
                  <c:v>11.914791060000001</c:v>
                </c:pt>
                <c:pt idx="351">
                  <c:v>11.926601208000001</c:v>
                </c:pt>
                <c:pt idx="352">
                  <c:v>11.938411356000001</c:v>
                </c:pt>
                <c:pt idx="353">
                  <c:v>11.950221504</c:v>
                </c:pt>
                <c:pt idx="354">
                  <c:v>11.962031652</c:v>
                </c:pt>
                <c:pt idx="355">
                  <c:v>11.973841800000001</c:v>
                </c:pt>
                <c:pt idx="356">
                  <c:v>11.985697614000001</c:v>
                </c:pt>
                <c:pt idx="357">
                  <c:v>11.997553428</c:v>
                </c:pt>
                <c:pt idx="358">
                  <c:v>12.009409242</c:v>
                </c:pt>
                <c:pt idx="359">
                  <c:v>12.021265055999999</c:v>
                </c:pt>
                <c:pt idx="360">
                  <c:v>12.033120869999999</c:v>
                </c:pt>
              </c:numCache>
            </c:numRef>
          </c:val>
        </c:ser>
        <c:ser>
          <c:idx val="4"/>
          <c:order val="4"/>
          <c:tx>
            <c:strRef>
              <c:f>Table!$H$1</c:f>
              <c:strCache>
                <c:ptCount val="1"/>
                <c:pt idx="0">
                  <c:v>25th</c:v>
                </c:pt>
              </c:strCache>
            </c:strRef>
          </c:tx>
          <c:spPr>
            <a:ln w="12700">
              <a:solidFill>
                <a:srgbClr val="800080"/>
              </a:solidFill>
              <a:prstDash val="solid"/>
            </a:ln>
          </c:spPr>
          <c:marker>
            <c:symbol val="none"/>
          </c:marker>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Table!$H$2:$H$362</c:f>
              <c:numCache>
                <c:formatCode>General</c:formatCode>
                <c:ptCount val="361"/>
                <c:pt idx="0">
                  <c:v>3.0648646500000001</c:v>
                </c:pt>
                <c:pt idx="1">
                  <c:v>3.1394173726000001</c:v>
                </c:pt>
                <c:pt idx="2">
                  <c:v>3.2130868606200003</c:v>
                </c:pt>
                <c:pt idx="3">
                  <c:v>3.2859386833140003</c:v>
                </c:pt>
                <c:pt idx="4">
                  <c:v>3.3580261026398004</c:v>
                </c:pt>
                <c:pt idx="5">
                  <c:v>3.4376282630000001</c:v>
                </c:pt>
                <c:pt idx="6">
                  <c:v>3.5077648127000001</c:v>
                </c:pt>
                <c:pt idx="7">
                  <c:v>3.57734597409</c:v>
                </c:pt>
                <c:pt idx="8">
                  <c:v>3.6463757799429999</c:v>
                </c:pt>
                <c:pt idx="9">
                  <c:v>3.7148582530273</c:v>
                </c:pt>
                <c:pt idx="10">
                  <c:v>3.7827974054392501</c:v>
                </c:pt>
                <c:pt idx="11">
                  <c:v>3.8501972379759102</c:v>
                </c:pt>
                <c:pt idx="12">
                  <c:v>3.9170617395454448</c:v>
                </c:pt>
                <c:pt idx="13">
                  <c:v>3.9833948866131994</c:v>
                </c:pt>
                <c:pt idx="14">
                  <c:v>4.0492006426815221</c:v>
                </c:pt>
                <c:pt idx="15">
                  <c:v>4.13899376</c:v>
                </c:pt>
                <c:pt idx="16">
                  <c:v>4.2035764265999997</c:v>
                </c:pt>
                <c:pt idx="17">
                  <c:v>4.2676440326199998</c:v>
                </c:pt>
                <c:pt idx="18">
                  <c:v>4.3312005107860001</c:v>
                </c:pt>
                <c:pt idx="19">
                  <c:v>4.3942497771467997</c:v>
                </c:pt>
                <c:pt idx="20">
                  <c:v>4.4567957308058492</c:v>
                </c:pt>
                <c:pt idx="21">
                  <c:v>4.518842253671254</c:v>
                </c:pt>
                <c:pt idx="22">
                  <c:v>4.5803932102229892</c:v>
                </c:pt>
                <c:pt idx="23">
                  <c:v>4.6414524472964294</c:v>
                </c:pt>
                <c:pt idx="24">
                  <c:v>4.7020237938813452</c:v>
                </c:pt>
                <c:pt idx="25">
                  <c:v>4.7848204259999996</c:v>
                </c:pt>
                <c:pt idx="26">
                  <c:v>4.8442524867999994</c:v>
                </c:pt>
                <c:pt idx="27">
                  <c:v>4.9032088142799992</c:v>
                </c:pt>
                <c:pt idx="28">
                  <c:v>4.9616931743939992</c:v>
                </c:pt>
                <c:pt idx="29">
                  <c:v>5.019709313737299</c:v>
                </c:pt>
                <c:pt idx="30">
                  <c:v>5.077260959459899</c:v>
                </c:pt>
                <c:pt idx="31">
                  <c:v>5.1343518191886037</c:v>
                </c:pt>
                <c:pt idx="32">
                  <c:v>5.1909855809573875</c:v>
                </c:pt>
                <c:pt idx="33">
                  <c:v>5.247165913145591</c:v>
                </c:pt>
                <c:pt idx="34">
                  <c:v>5.3028964644235579</c:v>
                </c:pt>
                <c:pt idx="35">
                  <c:v>5.3791410339999999</c:v>
                </c:pt>
                <c:pt idx="36">
                  <c:v>5.4338157616</c:v>
                </c:pt>
                <c:pt idx="37">
                  <c:v>5.4880524154200003</c:v>
                </c:pt>
                <c:pt idx="38">
                  <c:v>5.5418545678270004</c:v>
                </c:pt>
                <c:pt idx="39">
                  <c:v>5.5952257709633004</c:v>
                </c:pt>
                <c:pt idx="40">
                  <c:v>5.6481695567469501</c:v>
                </c:pt>
                <c:pt idx="41">
                  <c:v>5.7006894368764405</c:v>
                </c:pt>
                <c:pt idx="42">
                  <c:v>5.7527889028394217</c:v>
                </c:pt>
                <c:pt idx="43">
                  <c:v>5.804471425925259</c:v>
                </c:pt>
                <c:pt idx="44">
                  <c:v>5.8557404572412279</c:v>
                </c:pt>
                <c:pt idx="45">
                  <c:v>5.9258883100000004</c:v>
                </c:pt>
                <c:pt idx="46">
                  <c:v>5.9761822998000005</c:v>
                </c:pt>
                <c:pt idx="47">
                  <c:v>6.0260739394900007</c:v>
                </c:pt>
                <c:pt idx="48">
                  <c:v>6.075566599190001</c:v>
                </c:pt>
                <c:pt idx="49">
                  <c:v>6.1246636287998006</c:v>
                </c:pt>
                <c:pt idx="50">
                  <c:v>6.1733683580418504</c:v>
                </c:pt>
                <c:pt idx="51">
                  <c:v>6.2216840965062516</c:v>
                </c:pt>
                <c:pt idx="52">
                  <c:v>6.2696141336977966</c:v>
                </c:pt>
                <c:pt idx="53">
                  <c:v>6.3171617390849493</c:v>
                </c:pt>
                <c:pt idx="54">
                  <c:v>6.3643301621506554</c:v>
                </c:pt>
                <c:pt idx="55">
                  <c:v>6.4288282079999997</c:v>
                </c:pt>
                <c:pt idx="56">
                  <c:v>6.4750986966999999</c:v>
                </c:pt>
                <c:pt idx="57">
                  <c:v>6.5210005364899999</c:v>
                </c:pt>
                <c:pt idx="58">
                  <c:v>6.5665368952879994</c:v>
                </c:pt>
                <c:pt idx="59">
                  <c:v>6.6117109212202996</c:v>
                </c:pt>
                <c:pt idx="60">
                  <c:v>6.6565257426858597</c:v>
                </c:pt>
                <c:pt idx="61">
                  <c:v>6.7009844684217059</c:v>
                </c:pt>
                <c:pt idx="62">
                  <c:v>6.7450901875693265</c:v>
                </c:pt>
                <c:pt idx="63">
                  <c:v>6.7888459697420087</c:v>
                </c:pt>
                <c:pt idx="64">
                  <c:v>6.8322548650930575</c:v>
                </c:pt>
                <c:pt idx="65">
                  <c:v>6.8915330949999998</c:v>
                </c:pt>
                <c:pt idx="66">
                  <c:v>6.9341170945999995</c:v>
                </c:pt>
                <c:pt idx="67">
                  <c:v>6.9763641244699999</c:v>
                </c:pt>
                <c:pt idx="68">
                  <c:v>7.0182771546109999</c:v>
                </c:pt>
                <c:pt idx="69">
                  <c:v>7.0598591358759002</c:v>
                </c:pt>
                <c:pt idx="70">
                  <c:v>7.1011130000443199</c:v>
                </c:pt>
                <c:pt idx="71">
                  <c:v>7.142041659897914</c:v>
                </c:pt>
                <c:pt idx="72">
                  <c:v>7.1826480092961456</c:v>
                </c:pt>
                <c:pt idx="73">
                  <c:v>7.2229349232524935</c:v>
                </c:pt>
                <c:pt idx="74">
                  <c:v>7.2629052580110569</c:v>
                </c:pt>
                <c:pt idx="75">
                  <c:v>7.3173730910000003</c:v>
                </c:pt>
                <c:pt idx="76">
                  <c:v>7.3565873932999999</c:v>
                </c:pt>
                <c:pt idx="77">
                  <c:v>7.3954944258799999</c:v>
                </c:pt>
                <c:pt idx="78">
                  <c:v>7.4340969672600004</c:v>
                </c:pt>
                <c:pt idx="79">
                  <c:v>7.4723977775601007</c:v>
                </c:pt>
                <c:pt idx="80">
                  <c:v>7.5103995985802605</c:v>
                </c:pt>
                <c:pt idx="81">
                  <c:v>7.5481051538802291</c:v>
                </c:pt>
                <c:pt idx="82">
                  <c:v>7.5855171488596218</c:v>
                </c:pt>
                <c:pt idx="83">
                  <c:v>7.6226382708381246</c:v>
                </c:pt>
                <c:pt idx="84">
                  <c:v>7.6594711891358171</c:v>
                </c:pt>
                <c:pt idx="85">
                  <c:v>7.7095161140000004</c:v>
                </c:pt>
                <c:pt idx="86">
                  <c:v>7.7456577191000004</c:v>
                </c:pt>
                <c:pt idx="87">
                  <c:v>7.7815198396800005</c:v>
                </c:pt>
                <c:pt idx="88">
                  <c:v>7.8171050702610003</c:v>
                </c:pt>
                <c:pt idx="89">
                  <c:v>7.8524159877617006</c:v>
                </c:pt>
                <c:pt idx="90">
                  <c:v>7.8874551515799505</c:v>
                </c:pt>
                <c:pt idx="91">
                  <c:v>7.9222251036741547</c:v>
                </c:pt>
                <c:pt idx="92">
                  <c:v>7.9567283686446473</c:v>
                </c:pt>
                <c:pt idx="93">
                  <c:v>7.9909674538150517</c:v>
                </c:pt>
                <c:pt idx="94">
                  <c:v>8.0249448493136164</c:v>
                </c:pt>
                <c:pt idx="95">
                  <c:v>8.0709321650000003</c:v>
                </c:pt>
                <c:pt idx="96">
                  <c:v>8.1042789249000009</c:v>
                </c:pt>
                <c:pt idx="97">
                  <c:v>8.1373721454900014</c:v>
                </c:pt>
                <c:pt idx="98">
                  <c:v>8.1702142452680011</c:v>
                </c:pt>
                <c:pt idx="99">
                  <c:v>8.2028076259442013</c:v>
                </c:pt>
                <c:pt idx="100">
                  <c:v>8.2351546725219915</c:v>
                </c:pt>
                <c:pt idx="101">
                  <c:v>8.2672577533790825</c:v>
                </c:pt>
                <c:pt idx="102">
                  <c:v>8.2991192203486897</c:v>
                </c:pt>
                <c:pt idx="103">
                  <c:v>8.3307414088006997</c:v>
                </c:pt>
                <c:pt idx="104">
                  <c:v>8.3621266377227741</c:v>
                </c:pt>
                <c:pt idx="105">
                  <c:v>8.4043997640000008</c:v>
                </c:pt>
                <c:pt idx="106">
                  <c:v>8.4352111308000008</c:v>
                </c:pt>
                <c:pt idx="107">
                  <c:v>8.46579314327</c:v>
                </c:pt>
                <c:pt idx="108">
                  <c:v>8.4961480520299997</c:v>
                </c:pt>
                <c:pt idx="109">
                  <c:v>8.5262780917220997</c:v>
                </c:pt>
                <c:pt idx="110">
                  <c:v>8.5561854810928999</c:v>
                </c:pt>
                <c:pt idx="111">
                  <c:v>8.5858724230751537</c:v>
                </c:pt>
                <c:pt idx="112">
                  <c:v>8.6153411048687971</c:v>
                </c:pt>
                <c:pt idx="113">
                  <c:v>8.644593698021442</c:v>
                </c:pt>
                <c:pt idx="114">
                  <c:v>8.6736323585084207</c:v>
                </c:pt>
                <c:pt idx="115">
                  <c:v>8.7125134319999997</c:v>
                </c:pt>
                <c:pt idx="116">
                  <c:v>8.7410312554999994</c:v>
                </c:pt>
                <c:pt idx="117">
                  <c:v>8.7693422308699986</c:v>
                </c:pt>
                <c:pt idx="118">
                  <c:v>8.7974484489509983</c:v>
                </c:pt>
                <c:pt idx="119">
                  <c:v>8.8253519854300979</c:v>
                </c:pt>
                <c:pt idx="120">
                  <c:v>8.8530549009154385</c:v>
                </c:pt>
                <c:pt idx="121">
                  <c:v>8.8805592410115821</c:v>
                </c:pt>
                <c:pt idx="122">
                  <c:v>8.9078670363952384</c:v>
                </c:pt>
                <c:pt idx="123">
                  <c:v>8.9349803028912262</c:v>
                </c:pt>
                <c:pt idx="124">
                  <c:v>8.9619010415486056</c:v>
                </c:pt>
                <c:pt idx="125">
                  <c:v>8.9976916669999998</c:v>
                </c:pt>
                <c:pt idx="126">
                  <c:v>9.0241410091999992</c:v>
                </c:pt>
                <c:pt idx="127">
                  <c:v>9.0504044116799989</c:v>
                </c:pt>
                <c:pt idx="128">
                  <c:v>9.0764838137419996</c:v>
                </c:pt>
                <c:pt idx="129">
                  <c:v>9.1023811402834998</c:v>
                </c:pt>
                <c:pt idx="130">
                  <c:v>9.1280983018768804</c:v>
                </c:pt>
                <c:pt idx="131">
                  <c:v>9.1536371948481481</c:v>
                </c:pt>
                <c:pt idx="132">
                  <c:v>9.1789997013551119</c:v>
                </c:pt>
                <c:pt idx="133">
                  <c:v>9.2041876894650247</c:v>
                </c:pt>
                <c:pt idx="134">
                  <c:v>9.2292030132317358</c:v>
                </c:pt>
                <c:pt idx="135">
                  <c:v>9.2621850890000008</c:v>
                </c:pt>
                <c:pt idx="136">
                  <c:v>9.2867750340000015</c:v>
                </c:pt>
                <c:pt idx="137">
                  <c:v>9.3111984323000012</c:v>
                </c:pt>
                <c:pt idx="138">
                  <c:v>9.3354570791570008</c:v>
                </c:pt>
                <c:pt idx="139">
                  <c:v>9.3595527562173011</c:v>
                </c:pt>
                <c:pt idx="140">
                  <c:v>9.3834872315895606</c:v>
                </c:pt>
                <c:pt idx="141">
                  <c:v>9.4072622599177897</c:v>
                </c:pt>
                <c:pt idx="142">
                  <c:v>9.4308795824542351</c:v>
                </c:pt>
                <c:pt idx="143">
                  <c:v>9.4543409271321313</c:v>
                </c:pt>
                <c:pt idx="144">
                  <c:v>9.477648008638301</c:v>
                </c:pt>
                <c:pt idx="145">
                  <c:v>9.5080845390000004</c:v>
                </c:pt>
                <c:pt idx="146">
                  <c:v>9.5310090170000006</c:v>
                </c:pt>
                <c:pt idx="147">
                  <c:v>9.5537849008700011</c:v>
                </c:pt>
                <c:pt idx="148">
                  <c:v>9.5764138497600015</c:v>
                </c:pt>
                <c:pt idx="149">
                  <c:v>9.598897509939901</c:v>
                </c:pt>
                <c:pt idx="150">
                  <c:v>9.6212375148718614</c:v>
                </c:pt>
                <c:pt idx="151">
                  <c:v>9.6434354852822466</c:v>
                </c:pt>
                <c:pt idx="152">
                  <c:v>9.6654930292331915</c:v>
                </c:pt>
                <c:pt idx="153">
                  <c:v>9.6874117421938202</c:v>
                </c:pt>
                <c:pt idx="154">
                  <c:v>9.7091932071111255</c:v>
                </c:pt>
                <c:pt idx="155">
                  <c:v>9.7373293190000005</c:v>
                </c:pt>
                <c:pt idx="156">
                  <c:v>9.7587678557000004</c:v>
                </c:pt>
                <c:pt idx="157">
                  <c:v>9.7800743897700002</c:v>
                </c:pt>
                <c:pt idx="158">
                  <c:v>9.8012504515589995</c:v>
                </c:pt>
                <c:pt idx="159">
                  <c:v>9.8222975592594999</c:v>
                </c:pt>
                <c:pt idx="160">
                  <c:v>9.8432172189757097</c:v>
                </c:pt>
                <c:pt idx="161">
                  <c:v>9.8640109247917032</c:v>
                </c:pt>
                <c:pt idx="162">
                  <c:v>9.8846801588394744</c:v>
                </c:pt>
                <c:pt idx="163">
                  <c:v>9.9052263913668774</c:v>
                </c:pt>
                <c:pt idx="164">
                  <c:v>9.9256510808054088</c:v>
                </c:pt>
                <c:pt idx="165">
                  <c:v>9.9517146860000008</c:v>
                </c:pt>
                <c:pt idx="166">
                  <c:v>9.9718331964000004</c:v>
                </c:pt>
                <c:pt idx="167">
                  <c:v>9.9918350076600007</c:v>
                </c:pt>
                <c:pt idx="168">
                  <c:v>10.011721528564001</c:v>
                </c:pt>
                <c:pt idx="169">
                  <c:v>10.031494156421601</c:v>
                </c:pt>
                <c:pt idx="170">
                  <c:v>10.051154277135641</c:v>
                </c:pt>
                <c:pt idx="171">
                  <c:v>10.070703265269417</c:v>
                </c:pt>
                <c:pt idx="172">
                  <c:v>10.0901424841135</c:v>
                </c:pt>
                <c:pt idx="173">
                  <c:v>10.109473285752184</c:v>
                </c:pt>
                <c:pt idx="174">
                  <c:v>10.128697011129574</c:v>
                </c:pt>
                <c:pt idx="175">
                  <c:v>10.152899789999999</c:v>
                </c:pt>
                <c:pt idx="176">
                  <c:v>10.171851308999999</c:v>
                </c:pt>
                <c:pt idx="177">
                  <c:v>10.1907002167</c:v>
                </c:pt>
                <c:pt idx="178">
                  <c:v>10.20944780714</c:v>
                </c:pt>
                <c:pt idx="179">
                  <c:v>10.228095363562</c:v>
                </c:pt>
                <c:pt idx="180">
                  <c:v>10.2466441584734</c:v>
                </c:pt>
                <c:pt idx="181">
                  <c:v>10.26509545371025</c:v>
                </c:pt>
                <c:pt idx="182">
                  <c:v>10.283450500500336</c:v>
                </c:pt>
                <c:pt idx="183">
                  <c:v>10.301710539526097</c:v>
                </c:pt>
                <c:pt idx="184">
                  <c:v>10.319876800987346</c:v>
                </c:pt>
                <c:pt idx="185">
                  <c:v>10.342414979999999</c:v>
                </c:pt>
                <c:pt idx="186">
                  <c:v>10.360340385999999</c:v>
                </c:pt>
                <c:pt idx="187">
                  <c:v>10.378176121099999</c:v>
                </c:pt>
                <c:pt idx="188">
                  <c:v>10.395923371359999</c:v>
                </c:pt>
                <c:pt idx="189">
                  <c:v>10.413583312676</c:v>
                </c:pt>
                <c:pt idx="190">
                  <c:v>10.4311571108419</c:v>
                </c:pt>
                <c:pt idx="191">
                  <c:v>10.448645921611121</c:v>
                </c:pt>
                <c:pt idx="192">
                  <c:v>10.466050890757945</c:v>
                </c:pt>
                <c:pt idx="193">
                  <c:v>10.483373154138592</c:v>
                </c:pt>
                <c:pt idx="194">
                  <c:v>10.50061383775202</c:v>
                </c:pt>
                <c:pt idx="195">
                  <c:v>10.521669040000001</c:v>
                </c:pt>
                <c:pt idx="196">
                  <c:v>10.538697737000001</c:v>
                </c:pt>
                <c:pt idx="197">
                  <c:v>10.555648623700002</c:v>
                </c:pt>
                <c:pt idx="198">
                  <c:v>10.572522784520002</c:v>
                </c:pt>
                <c:pt idx="199">
                  <c:v>10.589321294335003</c:v>
                </c:pt>
                <c:pt idx="200">
                  <c:v>10.606045218534103</c:v>
                </c:pt>
                <c:pt idx="201">
                  <c:v>10.622695613079362</c:v>
                </c:pt>
                <c:pt idx="202">
                  <c:v>10.63927352456442</c:v>
                </c:pt>
                <c:pt idx="203">
                  <c:v>10.655779990272867</c:v>
                </c:pt>
                <c:pt idx="204">
                  <c:v>10.672216038236378</c:v>
                </c:pt>
                <c:pt idx="205">
                  <c:v>10.69195601</c:v>
                </c:pt>
                <c:pt idx="206">
                  <c:v>10.708206604000001</c:v>
                </c:pt>
                <c:pt idx="207">
                  <c:v>10.724390231900001</c:v>
                </c:pt>
                <c:pt idx="208">
                  <c:v>10.74050788267</c:v>
                </c:pt>
                <c:pt idx="209">
                  <c:v>10.756560536326001</c:v>
                </c:pt>
                <c:pt idx="210">
                  <c:v>10.772549163986701</c:v>
                </c:pt>
                <c:pt idx="211">
                  <c:v>10.788474727929941</c:v>
                </c:pt>
                <c:pt idx="212">
                  <c:v>10.804338181648887</c:v>
                </c:pt>
                <c:pt idx="213">
                  <c:v>10.820140469907974</c:v>
                </c:pt>
                <c:pt idx="214">
                  <c:v>10.835882528798598</c:v>
                </c:pt>
                <c:pt idx="215">
                  <c:v>10.854461949999999</c:v>
                </c:pt>
                <c:pt idx="216">
                  <c:v>10.870042883</c:v>
                </c:pt>
                <c:pt idx="217">
                  <c:v>10.8855667396</c:v>
                </c:pt>
                <c:pt idx="218">
                  <c:v>10.901034419229999</c:v>
                </c:pt>
                <c:pt idx="219">
                  <c:v>10.916446812933</c:v>
                </c:pt>
                <c:pt idx="220">
                  <c:v>10.9318048034191</c:v>
                </c:pt>
                <c:pt idx="221">
                  <c:v>10.94710926511941</c:v>
                </c:pt>
                <c:pt idx="222">
                  <c:v>10.96236106423976</c:v>
                </c:pt>
                <c:pt idx="223">
                  <c:v>10.977561058814203</c:v>
                </c:pt>
                <c:pt idx="224">
                  <c:v>10.992710098758302</c:v>
                </c:pt>
                <c:pt idx="225">
                  <c:v>11.01027128</c:v>
                </c:pt>
                <c:pt idx="226">
                  <c:v>11.025281449</c:v>
                </c:pt>
                <c:pt idx="227">
                  <c:v>11.0402435359</c:v>
                </c:pt>
                <c:pt idx="228">
                  <c:v>11.05515835626</c:v>
                </c:pt>
                <c:pt idx="229">
                  <c:v>11.070026717794001</c:v>
                </c:pt>
                <c:pt idx="230">
                  <c:v>11.0848494204222</c:v>
                </c:pt>
                <c:pt idx="231">
                  <c:v>11.099627256322911</c:v>
                </c:pt>
                <c:pt idx="232">
                  <c:v>11.114361009984185</c:v>
                </c:pt>
                <c:pt idx="233">
                  <c:v>11.129051458255184</c:v>
                </c:pt>
                <c:pt idx="234">
                  <c:v>11.143699370397291</c:v>
                </c:pt>
                <c:pt idx="235">
                  <c:v>11.160372969999999</c:v>
                </c:pt>
                <c:pt idx="236">
                  <c:v>11.174902317999999</c:v>
                </c:pt>
                <c:pt idx="237">
                  <c:v>11.1893917395</c:v>
                </c:pt>
                <c:pt idx="238">
                  <c:v>11.203841971599999</c:v>
                </c:pt>
                <c:pt idx="239">
                  <c:v>11.218253744076</c:v>
                </c:pt>
                <c:pt idx="240">
                  <c:v>11.232627779429301</c:v>
                </c:pt>
                <c:pt idx="241">
                  <c:v>11.246964792935641</c:v>
                </c:pt>
                <c:pt idx="242">
                  <c:v>11.261265492694173</c:v>
                </c:pt>
                <c:pt idx="243">
                  <c:v>11.275530579676257</c:v>
                </c:pt>
                <c:pt idx="244">
                  <c:v>11.289760747774078</c:v>
                </c:pt>
                <c:pt idx="245">
                  <c:v>11.30566645</c:v>
                </c:pt>
                <c:pt idx="246">
                  <c:v>11.319796533</c:v>
                </c:pt>
                <c:pt idx="247">
                  <c:v>11.3338940605</c:v>
                </c:pt>
                <c:pt idx="248">
                  <c:v>11.34795969636</c:v>
                </c:pt>
                <c:pt idx="249">
                  <c:v>11.361994097608999</c:v>
                </c:pt>
                <c:pt idx="250">
                  <c:v>11.3759979144927</c:v>
                </c:pt>
                <c:pt idx="251">
                  <c:v>11.38997179052096</c:v>
                </c:pt>
                <c:pt idx="252">
                  <c:v>11.403916362515018</c:v>
                </c:pt>
                <c:pt idx="253">
                  <c:v>11.417832260654466</c:v>
                </c:pt>
                <c:pt idx="254">
                  <c:v>11.431720108523983</c:v>
                </c:pt>
                <c:pt idx="255">
                  <c:v>11.446967280000001</c:v>
                </c:pt>
                <c:pt idx="256">
                  <c:v>11.460771808000001</c:v>
                </c:pt>
                <c:pt idx="257">
                  <c:v>11.4745504191</c:v>
                </c:pt>
                <c:pt idx="258">
                  <c:v>11.488303708849999</c:v>
                </c:pt>
                <c:pt idx="259">
                  <c:v>11.502032266445999</c:v>
                </c:pt>
                <c:pt idx="260">
                  <c:v>11.515736674775299</c:v>
                </c:pt>
                <c:pt idx="261">
                  <c:v>11.529417510461538</c:v>
                </c:pt>
                <c:pt idx="262">
                  <c:v>11.543075343909493</c:v>
                </c:pt>
                <c:pt idx="263">
                  <c:v>11.556710739349636</c:v>
                </c:pt>
                <c:pt idx="264">
                  <c:v>11.570324254882488</c:v>
                </c:pt>
                <c:pt idx="265">
                  <c:v>11.585012559999999</c:v>
                </c:pt>
                <c:pt idx="266">
                  <c:v>11.598557918999999</c:v>
                </c:pt>
                <c:pt idx="267">
                  <c:v>11.6120833166</c:v>
                </c:pt>
                <c:pt idx="268">
                  <c:v>11.625589284809999</c:v>
                </c:pt>
                <c:pt idx="269">
                  <c:v>11.639076349739</c:v>
                </c:pt>
                <c:pt idx="270">
                  <c:v>11.6525450316377</c:v>
                </c:pt>
                <c:pt idx="271">
                  <c:v>11.66599584494109</c:v>
                </c:pt>
                <c:pt idx="272">
                  <c:v>11.679429298310934</c:v>
                </c:pt>
                <c:pt idx="273">
                  <c:v>11.692845894678143</c:v>
                </c:pt>
                <c:pt idx="274">
                  <c:v>11.706246131285029</c:v>
                </c:pt>
                <c:pt idx="275">
                  <c:v>11.72046615</c:v>
                </c:pt>
                <c:pt idx="276">
                  <c:v>11.733811895000001</c:v>
                </c:pt>
                <c:pt idx="277">
                  <c:v>11.747142998700001</c:v>
                </c:pt>
                <c:pt idx="278">
                  <c:v>11.760459934100002</c:v>
                </c:pt>
                <c:pt idx="279">
                  <c:v>11.773763168726001</c:v>
                </c:pt>
                <c:pt idx="280">
                  <c:v>11.787053164671601</c:v>
                </c:pt>
                <c:pt idx="281">
                  <c:v>11.800330378639531</c:v>
                </c:pt>
                <c:pt idx="282">
                  <c:v>11.813595261983028</c:v>
                </c:pt>
                <c:pt idx="283">
                  <c:v>11.82684826074701</c:v>
                </c:pt>
                <c:pt idx="284">
                  <c:v>11.840089815708163</c:v>
                </c:pt>
                <c:pt idx="285">
                  <c:v>11.8539236</c:v>
                </c:pt>
                <c:pt idx="286">
                  <c:v>11.867122931999999</c:v>
                </c:pt>
                <c:pt idx="287">
                  <c:v>11.880312352699999</c:v>
                </c:pt>
                <c:pt idx="288">
                  <c:v>11.893492280359999</c:v>
                </c:pt>
                <c:pt idx="289">
                  <c:v>11.906663128181998</c:v>
                </c:pt>
                <c:pt idx="290">
                  <c:v>11.919825304350898</c:v>
                </c:pt>
                <c:pt idx="291">
                  <c:v>11.932979212074509</c:v>
                </c:pt>
                <c:pt idx="292">
                  <c:v>11.946125249622851</c:v>
                </c:pt>
                <c:pt idx="293">
                  <c:v>11.959263810358543</c:v>
                </c:pt>
                <c:pt idx="294">
                  <c:v>11.97239528274652</c:v>
                </c:pt>
                <c:pt idx="295">
                  <c:v>11.985916919999999</c:v>
                </c:pt>
                <c:pt idx="296">
                  <c:v>11.999017138999999</c:v>
                </c:pt>
                <c:pt idx="297">
                  <c:v>12.0121116293</c:v>
                </c:pt>
                <c:pt idx="298">
                  <c:v>12.025200758579999</c:v>
                </c:pt>
                <c:pt idx="299">
                  <c:v>12.038284889870999</c:v>
                </c:pt>
                <c:pt idx="300">
                  <c:v>12.051364381587</c:v>
                </c:pt>
                <c:pt idx="301">
                  <c:v>12.06443958755793</c:v>
                </c:pt>
                <c:pt idx="302">
                  <c:v>12.077510856979782</c:v>
                </c:pt>
                <c:pt idx="303">
                  <c:v>12.090578534238315</c:v>
                </c:pt>
                <c:pt idx="304">
                  <c:v>12.103642958591145</c:v>
                </c:pt>
                <c:pt idx="305">
                  <c:v>12.11691911</c:v>
                </c:pt>
                <c:pt idx="306">
                  <c:v>12.129962041999999</c:v>
                </c:pt>
                <c:pt idx="307">
                  <c:v>12.143002922099999</c:v>
                </c:pt>
                <c:pt idx="308">
                  <c:v>12.156042071489999</c:v>
                </c:pt>
                <c:pt idx="309">
                  <c:v>12.169079807030998</c:v>
                </c:pt>
                <c:pt idx="310">
                  <c:v>12.182116441296298</c:v>
                </c:pt>
                <c:pt idx="311">
                  <c:v>12.195152281776448</c:v>
                </c:pt>
                <c:pt idx="312">
                  <c:v>12.208187629565106</c:v>
                </c:pt>
                <c:pt idx="313">
                  <c:v>12.221222777766615</c:v>
                </c:pt>
                <c:pt idx="314">
                  <c:v>12.234258009804515</c:v>
                </c:pt>
                <c:pt idx="315">
                  <c:v>12.247348430000001</c:v>
                </c:pt>
                <c:pt idx="316">
                  <c:v>12.260370843</c:v>
                </c:pt>
                <c:pt idx="317">
                  <c:v>12.273394416</c:v>
                </c:pt>
                <c:pt idx="318">
                  <c:v>12.2864194269</c:v>
                </c:pt>
                <c:pt idx="319">
                  <c:v>12.299446149684</c:v>
                </c:pt>
                <c:pt idx="320">
                  <c:v>12.3124748460978</c:v>
                </c:pt>
                <c:pt idx="321">
                  <c:v>12.32550575966304</c:v>
                </c:pt>
                <c:pt idx="322">
                  <c:v>12.338539111580189</c:v>
                </c:pt>
                <c:pt idx="323">
                  <c:v>12.351575098145622</c:v>
                </c:pt>
                <c:pt idx="324">
                  <c:v>12.364613889369673</c:v>
                </c:pt>
                <c:pt idx="325">
                  <c:v>12.377572560000001</c:v>
                </c:pt>
                <c:pt idx="326">
                  <c:v>12.390606573000001</c:v>
                </c:pt>
                <c:pt idx="327">
                  <c:v>12.403644525000001</c:v>
                </c:pt>
                <c:pt idx="328">
                  <c:v>12.416686654740001</c:v>
                </c:pt>
                <c:pt idx="329">
                  <c:v>12.429733113822001</c:v>
                </c:pt>
                <c:pt idx="330">
                  <c:v>12.442783981750202</c:v>
                </c:pt>
                <c:pt idx="331">
                  <c:v>12.45583927883454</c:v>
                </c:pt>
                <c:pt idx="332">
                  <c:v>12.46889897723451</c:v>
                </c:pt>
                <c:pt idx="333">
                  <c:v>12.48196301038614</c:v>
                </c:pt>
                <c:pt idx="334">
                  <c:v>12.495031281025099</c:v>
                </c:pt>
                <c:pt idx="335">
                  <c:v>12.50791269</c:v>
                </c:pt>
                <c:pt idx="336">
                  <c:v>12.520986092999999</c:v>
                </c:pt>
                <c:pt idx="337">
                  <c:v>12.534065822399999</c:v>
                </c:pt>
                <c:pt idx="338">
                  <c:v>12.547151245559999</c:v>
                </c:pt>
                <c:pt idx="339">
                  <c:v>12.560241793103998</c:v>
                </c:pt>
                <c:pt idx="340">
                  <c:v>12.573336952593598</c:v>
                </c:pt>
                <c:pt idx="341">
                  <c:v>12.586436262834239</c:v>
                </c:pt>
                <c:pt idx="342">
                  <c:v>12.599539308750815</c:v>
                </c:pt>
                <c:pt idx="343">
                  <c:v>12.612645716775734</c:v>
                </c:pt>
                <c:pt idx="344">
                  <c:v>12.625755150698161</c:v>
                </c:pt>
                <c:pt idx="345">
                  <c:v>12.638646720000001</c:v>
                </c:pt>
                <c:pt idx="346">
                  <c:v>12.651783387</c:v>
                </c:pt>
                <c:pt idx="347">
                  <c:v>12.664920054000001</c:v>
                </c:pt>
                <c:pt idx="348">
                  <c:v>12.678056721000001</c:v>
                </c:pt>
                <c:pt idx="349">
                  <c:v>12.691193388</c:v>
                </c:pt>
                <c:pt idx="350">
                  <c:v>12.704330055</c:v>
                </c:pt>
                <c:pt idx="351">
                  <c:v>12.717466722000001</c:v>
                </c:pt>
                <c:pt idx="352">
                  <c:v>12.730603389000001</c:v>
                </c:pt>
                <c:pt idx="353">
                  <c:v>12.743740056</c:v>
                </c:pt>
                <c:pt idx="354">
                  <c:v>12.756876723000001</c:v>
                </c:pt>
                <c:pt idx="355">
                  <c:v>12.770013390000001</c:v>
                </c:pt>
                <c:pt idx="356">
                  <c:v>12.78321043</c:v>
                </c:pt>
                <c:pt idx="357">
                  <c:v>12.79640747</c:v>
                </c:pt>
                <c:pt idx="358">
                  <c:v>12.809604510000002</c:v>
                </c:pt>
                <c:pt idx="359">
                  <c:v>12.822801550000001</c:v>
                </c:pt>
                <c:pt idx="360">
                  <c:v>12.835998590000001</c:v>
                </c:pt>
              </c:numCache>
            </c:numRef>
          </c:val>
        </c:ser>
        <c:ser>
          <c:idx val="5"/>
          <c:order val="5"/>
          <c:tx>
            <c:strRef>
              <c:f>Table!$I$1</c:f>
              <c:strCache>
                <c:ptCount val="1"/>
                <c:pt idx="0">
                  <c:v>50th</c:v>
                </c:pt>
              </c:strCache>
            </c:strRef>
          </c:tx>
          <c:spPr>
            <a:ln w="12700">
              <a:solidFill>
                <a:srgbClr val="800000"/>
              </a:solidFill>
              <a:prstDash val="solid"/>
            </a:ln>
          </c:spPr>
          <c:marker>
            <c:symbol val="none"/>
          </c:marker>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Table!$I$2:$I$362</c:f>
              <c:numCache>
                <c:formatCode>General</c:formatCode>
                <c:ptCount val="361"/>
                <c:pt idx="0">
                  <c:v>3.3991864500000002</c:v>
                </c:pt>
                <c:pt idx="1">
                  <c:v>3.478854852</c:v>
                </c:pt>
                <c:pt idx="2">
                  <c:v>3.5575345346600002</c:v>
                </c:pt>
                <c:pt idx="3">
                  <c:v>3.6353003611440005</c:v>
                </c:pt>
                <c:pt idx="4">
                  <c:v>3.7122132238302004</c:v>
                </c:pt>
                <c:pt idx="5">
                  <c:v>3.7975284600000001</c:v>
                </c:pt>
                <c:pt idx="6">
                  <c:v>3.8722532653000004</c:v>
                </c:pt>
                <c:pt idx="7">
                  <c:v>3.9463636670800004</c:v>
                </c:pt>
                <c:pt idx="8">
                  <c:v>4.0198646745750004</c:v>
                </c:pt>
                <c:pt idx="9">
                  <c:v>4.0927612642450999</c:v>
                </c:pt>
                <c:pt idx="10">
                  <c:v>4.1650583800919696</c:v>
                </c:pt>
                <c:pt idx="11">
                  <c:v>4.2367609339595838</c:v>
                </c:pt>
                <c:pt idx="12">
                  <c:v>4.3078738058204475</c:v>
                </c:pt>
                <c:pt idx="13">
                  <c:v>4.3784018440484589</c:v>
                </c:pt>
                <c:pt idx="14">
                  <c:v>4.4483498656794422</c:v>
                </c:pt>
                <c:pt idx="15">
                  <c:v>4.5447765130000004</c:v>
                </c:pt>
                <c:pt idx="16">
                  <c:v>4.6133572831</c:v>
                </c:pt>
                <c:pt idx="17">
                  <c:v>4.6813737420299999</c:v>
                </c:pt>
                <c:pt idx="18">
                  <c:v>4.7488305712759997</c:v>
                </c:pt>
                <c:pt idx="19">
                  <c:v>4.8157324227137996</c:v>
                </c:pt>
                <c:pt idx="20">
                  <c:v>4.8820839187681102</c:v>
                </c:pt>
                <c:pt idx="21">
                  <c:v>4.9478896525682261</c:v>
                </c:pt>
                <c:pt idx="22">
                  <c:v>5.0131541881005601</c:v>
                </c:pt>
                <c:pt idx="23">
                  <c:v>5.0778820603582888</c:v>
                </c:pt>
                <c:pt idx="24">
                  <c:v>5.1420777754883611</c:v>
                </c:pt>
                <c:pt idx="25">
                  <c:v>5.2305842140000003</c:v>
                </c:pt>
                <c:pt idx="26">
                  <c:v>5.2935218724000004</c:v>
                </c:pt>
                <c:pt idx="27">
                  <c:v>5.3559420344900008</c:v>
                </c:pt>
                <c:pt idx="28">
                  <c:v>5.4178490856540007</c:v>
                </c:pt>
                <c:pt idx="29">
                  <c:v>5.4792473832569009</c:v>
                </c:pt>
                <c:pt idx="30">
                  <c:v>5.5401412567692709</c:v>
                </c:pt>
                <c:pt idx="31">
                  <c:v>5.6005350078915681</c:v>
                </c:pt>
                <c:pt idx="32">
                  <c:v>5.660432910677847</c:v>
                </c:pt>
                <c:pt idx="33">
                  <c:v>5.7198392116590089</c:v>
                </c:pt>
                <c:pt idx="34">
                  <c:v>5.7787581299656203</c:v>
                </c:pt>
                <c:pt idx="35">
                  <c:v>5.8599607980000004</c:v>
                </c:pt>
                <c:pt idx="36">
                  <c:v>5.9177234933000005</c:v>
                </c:pt>
                <c:pt idx="37">
                  <c:v>5.9750125461300003</c:v>
                </c:pt>
                <c:pt idx="38">
                  <c:v>6.0318320616830006</c:v>
                </c:pt>
                <c:pt idx="39">
                  <c:v>6.0881861183806008</c:v>
                </c:pt>
                <c:pt idx="40">
                  <c:v>6.1440787679922408</c:v>
                </c:pt>
                <c:pt idx="41">
                  <c:v>6.1995140357543583</c:v>
                </c:pt>
                <c:pt idx="42">
                  <c:v>6.2544959204894637</c:v>
                </c:pt>
                <c:pt idx="43">
                  <c:v>6.3090283947251251</c:v>
                </c:pt>
                <c:pt idx="44">
                  <c:v>6.3631154048128664</c:v>
                </c:pt>
                <c:pt idx="45">
                  <c:v>6.4375877509999997</c:v>
                </c:pt>
                <c:pt idx="46">
                  <c:v>6.4906140215999999</c:v>
                </c:pt>
                <c:pt idx="47">
                  <c:v>6.5432077016600001</c:v>
                </c:pt>
                <c:pt idx="48">
                  <c:v>6.5953726286589998</c:v>
                </c:pt>
                <c:pt idx="49">
                  <c:v>6.6471126144969999</c:v>
                </c:pt>
                <c:pt idx="50">
                  <c:v>6.6984314456134202</c:v>
                </c:pt>
                <c:pt idx="51">
                  <c:v>6.7493328831054153</c:v>
                </c:pt>
                <c:pt idx="52">
                  <c:v>6.7998206628460807</c:v>
                </c:pt>
                <c:pt idx="53">
                  <c:v>6.8498984956025399</c:v>
                </c:pt>
                <c:pt idx="54">
                  <c:v>6.8995700671539169</c:v>
                </c:pt>
                <c:pt idx="55">
                  <c:v>6.9678504569999999</c:v>
                </c:pt>
                <c:pt idx="56">
                  <c:v>7.0165508222000001</c:v>
                </c:pt>
                <c:pt idx="57">
                  <c:v>7.0648569716500003</c:v>
                </c:pt>
                <c:pt idx="58">
                  <c:v>7.1127724870389999</c:v>
                </c:pt>
                <c:pt idx="59">
                  <c:v>7.1603009256611996</c:v>
                </c:pt>
                <c:pt idx="60">
                  <c:v>7.20744582053337</c:v>
                </c:pt>
                <c:pt idx="61">
                  <c:v>7.254210680512065</c:v>
                </c:pt>
                <c:pt idx="62">
                  <c:v>7.3005989904106761</c:v>
                </c:pt>
                <c:pt idx="63">
                  <c:v>7.34661421111631</c:v>
                </c:pt>
                <c:pt idx="64">
                  <c:v>7.3922597797064871</c:v>
                </c:pt>
                <c:pt idx="65">
                  <c:v>7.4548541090000002</c:v>
                </c:pt>
                <c:pt idx="66">
                  <c:v>7.4996123167000004</c:v>
                </c:pt>
                <c:pt idx="67">
                  <c:v>7.5440121255400001</c:v>
                </c:pt>
                <c:pt idx="68">
                  <c:v>7.5880568732610003</c:v>
                </c:pt>
                <c:pt idx="69">
                  <c:v>7.6317498743829004</c:v>
                </c:pt>
                <c:pt idx="70">
                  <c:v>7.6750944203203204</c:v>
                </c:pt>
                <c:pt idx="71">
                  <c:v>7.7180937794981777</c:v>
                </c:pt>
                <c:pt idx="72">
                  <c:v>7.7607511974670151</c:v>
                </c:pt>
                <c:pt idx="73">
                  <c:v>7.8030698970180765</c:v>
                </c:pt>
                <c:pt idx="74">
                  <c:v>7.8450530782981245</c:v>
                </c:pt>
                <c:pt idx="75">
                  <c:v>7.9024361860000001</c:v>
                </c:pt>
                <c:pt idx="76">
                  <c:v>7.9436104051000003</c:v>
                </c:pt>
                <c:pt idx="77">
                  <c:v>7.9844596027500003</c:v>
                </c:pt>
                <c:pt idx="78">
                  <c:v>8.0249868844800005</c:v>
                </c:pt>
                <c:pt idx="79">
                  <c:v>8.0651953337571012</c:v>
                </c:pt>
                <c:pt idx="80">
                  <c:v>8.1050880120988911</c:v>
                </c:pt>
                <c:pt idx="81">
                  <c:v>8.144667959186549</c:v>
                </c:pt>
                <c:pt idx="82">
                  <c:v>8.1839381929776298</c:v>
                </c:pt>
                <c:pt idx="83">
                  <c:v>8.2229017098185544</c:v>
                </c:pt>
                <c:pt idx="84">
                  <c:v>8.2615614845567809</c:v>
                </c:pt>
                <c:pt idx="85">
                  <c:v>8.3141783769999993</c:v>
                </c:pt>
                <c:pt idx="86">
                  <c:v>8.3521023816</c:v>
                </c:pt>
                <c:pt idx="87">
                  <c:v>8.3897324200500005</c:v>
                </c:pt>
                <c:pt idx="88">
                  <c:v>8.427071377251</c:v>
                </c:pt>
                <c:pt idx="89">
                  <c:v>8.4641221171750001</c:v>
                </c:pt>
                <c:pt idx="90">
                  <c:v>8.500887482975461</c:v>
                </c:pt>
                <c:pt idx="91">
                  <c:v>8.5373702970973575</c:v>
                </c:pt>
                <c:pt idx="92">
                  <c:v>8.5735733613868828</c:v>
                </c:pt>
                <c:pt idx="93">
                  <c:v>8.6094994572008243</c:v>
                </c:pt>
                <c:pt idx="94">
                  <c:v>8.6451513455156324</c:v>
                </c:pt>
                <c:pt idx="95">
                  <c:v>8.6934184230000007</c:v>
                </c:pt>
                <c:pt idx="96">
                  <c:v>8.7284027661000003</c:v>
                </c:pt>
                <c:pt idx="97">
                  <c:v>8.7631219920600003</c:v>
                </c:pt>
                <c:pt idx="98">
                  <c:v>8.797578776491001</c:v>
                </c:pt>
                <c:pt idx="99">
                  <c:v>8.8317757751796009</c:v>
                </c:pt>
                <c:pt idx="100">
                  <c:v>8.8657156241944204</c:v>
                </c:pt>
                <c:pt idx="101">
                  <c:v>8.8994009399926099</c:v>
                </c:pt>
                <c:pt idx="102">
                  <c:v>8.932834319526302</c:v>
                </c:pt>
                <c:pt idx="103">
                  <c:v>8.9660183403489135</c:v>
                </c:pt>
                <c:pt idx="104">
                  <c:v>8.9989555607212015</c:v>
                </c:pt>
                <c:pt idx="105">
                  <c:v>9.0432618540000007</c:v>
                </c:pt>
                <c:pt idx="106">
                  <c:v>9.0755950257000002</c:v>
                </c:pt>
                <c:pt idx="107">
                  <c:v>9.1076898363699996</c:v>
                </c:pt>
                <c:pt idx="108">
                  <c:v>9.1395487633770003</c:v>
                </c:pt>
                <c:pt idx="109">
                  <c:v>9.1711742653277994</c:v>
                </c:pt>
                <c:pt idx="110">
                  <c:v>9.2025687821763089</c:v>
                </c:pt>
                <c:pt idx="111">
                  <c:v>9.2337347353295325</c:v>
                </c:pt>
                <c:pt idx="112">
                  <c:v>9.2646745277524243</c:v>
                </c:pt>
                <c:pt idx="113">
                  <c:v>9.2953905440717932</c:v>
                </c:pt>
                <c:pt idx="114">
                  <c:v>9.3258851506793867</c:v>
                </c:pt>
                <c:pt idx="115">
                  <c:v>9.3665935709999992</c:v>
                </c:pt>
                <c:pt idx="116">
                  <c:v>9.3965431323999997</c:v>
                </c:pt>
                <c:pt idx="117">
                  <c:v>9.4262791064399991</c:v>
                </c:pt>
                <c:pt idx="118">
                  <c:v>9.455803782884999</c:v>
                </c:pt>
                <c:pt idx="119">
                  <c:v>9.4851194338128995</c:v>
                </c:pt>
                <c:pt idx="120">
                  <c:v>9.5142283137085393</c:v>
                </c:pt>
                <c:pt idx="121">
                  <c:v>9.5431326595584451</c:v>
                </c:pt>
                <c:pt idx="122">
                  <c:v>9.5718346909461189</c:v>
                </c:pt>
                <c:pt idx="123">
                  <c:v>9.6003366101477337</c:v>
                </c:pt>
                <c:pt idx="124">
                  <c:v>9.6286406022281081</c:v>
                </c:pt>
                <c:pt idx="125">
                  <c:v>9.6660891850000006</c:v>
                </c:pt>
                <c:pt idx="126">
                  <c:v>9.6939028728000007</c:v>
                </c:pt>
                <c:pt idx="127">
                  <c:v>9.7215258708900016</c:v>
                </c:pt>
                <c:pt idx="128">
                  <c:v>9.7489602921640017</c:v>
                </c:pt>
                <c:pt idx="129">
                  <c:v>9.7762082327693012</c:v>
                </c:pt>
                <c:pt idx="130">
                  <c:v>9.8032717722076015</c:v>
                </c:pt>
                <c:pt idx="131">
                  <c:v>9.8301529734351885</c:v>
                </c:pt>
                <c:pt idx="132">
                  <c:v>9.8568538829622661</c:v>
                </c:pt>
                <c:pt idx="133">
                  <c:v>9.8833765309514856</c:v>
                </c:pt>
                <c:pt idx="134">
                  <c:v>9.9097229313157076</c:v>
                </c:pt>
                <c:pt idx="135">
                  <c:v>9.9442260630000003</c:v>
                </c:pt>
                <c:pt idx="136">
                  <c:v>9.9701328537000009</c:v>
                </c:pt>
                <c:pt idx="137">
                  <c:v>9.9958700836300007</c:v>
                </c:pt>
                <c:pt idx="138">
                  <c:v>10.021439698217002</c:v>
                </c:pt>
                <c:pt idx="139">
                  <c:v>10.046843627152301</c:v>
                </c:pt>
                <c:pt idx="140">
                  <c:v>10.072083784483471</c:v>
                </c:pt>
                <c:pt idx="141">
                  <c:v>10.097162068705973</c:v>
                </c:pt>
                <c:pt idx="142">
                  <c:v>10.122080362854454</c:v>
                </c:pt>
                <c:pt idx="143">
                  <c:v>10.146840534593702</c:v>
                </c:pt>
                <c:pt idx="144">
                  <c:v>10.171444436309294</c:v>
                </c:pt>
                <c:pt idx="145">
                  <c:v>10.203293970000001</c:v>
                </c:pt>
                <c:pt idx="146">
                  <c:v>10.227505153000001</c:v>
                </c:pt>
                <c:pt idx="147">
                  <c:v>10.2515662295</c:v>
                </c:pt>
                <c:pt idx="148">
                  <c:v>10.275478987570001</c:v>
                </c:pt>
                <c:pt idx="149">
                  <c:v>10.299245200464</c:v>
                </c:pt>
                <c:pt idx="150">
                  <c:v>10.3228666267085</c:v>
                </c:pt>
                <c:pt idx="151">
                  <c:v>10.346345010190779</c:v>
                </c:pt>
                <c:pt idx="152">
                  <c:v>10.369682080246932</c:v>
                </c:pt>
                <c:pt idx="153">
                  <c:v>10.392879551749628</c:v>
                </c:pt>
                <c:pt idx="154">
                  <c:v>10.415939125195594</c:v>
                </c:pt>
                <c:pt idx="155">
                  <c:v>10.4454058</c:v>
                </c:pt>
                <c:pt idx="156">
                  <c:v>10.468115917999999</c:v>
                </c:pt>
                <c:pt idx="157">
                  <c:v>10.4906938102</c:v>
                </c:pt>
                <c:pt idx="158">
                  <c:v>10.513141116509999</c:v>
                </c:pt>
                <c:pt idx="159">
                  <c:v>10.535459462908999</c:v>
                </c:pt>
                <c:pt idx="160">
                  <c:v>10.557650461531299</c:v>
                </c:pt>
                <c:pt idx="161">
                  <c:v>10.579715710752309</c:v>
                </c:pt>
                <c:pt idx="162">
                  <c:v>10.601656795273897</c:v>
                </c:pt>
                <c:pt idx="163">
                  <c:v>10.62347528620929</c:v>
                </c:pt>
                <c:pt idx="164">
                  <c:v>10.645172741167567</c:v>
                </c:pt>
                <c:pt idx="165">
                  <c:v>10.67250698</c:v>
                </c:pt>
                <c:pt idx="166">
                  <c:v>10.69389484</c:v>
                </c:pt>
                <c:pt idx="167">
                  <c:v>10.715166873300001</c:v>
                </c:pt>
                <c:pt idx="168">
                  <c:v>10.736324580500002</c:v>
                </c:pt>
                <c:pt idx="169">
                  <c:v>10.757369449132002</c:v>
                </c:pt>
                <c:pt idx="170">
                  <c:v>10.778302953741401</c:v>
                </c:pt>
                <c:pt idx="171">
                  <c:v>10.799126555968181</c:v>
                </c:pt>
                <c:pt idx="172">
                  <c:v>10.819841704627837</c:v>
                </c:pt>
                <c:pt idx="173">
                  <c:v>10.840449835792061</c:v>
                </c:pt>
                <c:pt idx="174">
                  <c:v>10.860952372869129</c:v>
                </c:pt>
                <c:pt idx="175">
                  <c:v>10.886385580000001</c:v>
                </c:pt>
                <c:pt idx="176">
                  <c:v>10.906615173</c:v>
                </c:pt>
                <c:pt idx="177">
                  <c:v>10.9267439453</c:v>
                </c:pt>
                <c:pt idx="178">
                  <c:v>10.946773266819999</c:v>
                </c:pt>
                <c:pt idx="179">
                  <c:v>10.966704495225999</c:v>
                </c:pt>
                <c:pt idx="180">
                  <c:v>10.986538976009198</c:v>
                </c:pt>
                <c:pt idx="181">
                  <c:v>11.006278042564748</c:v>
                </c:pt>
                <c:pt idx="182">
                  <c:v>11.025923016270067</c:v>
                </c:pt>
                <c:pt idx="183">
                  <c:v>11.045475206562747</c:v>
                </c:pt>
                <c:pt idx="184">
                  <c:v>11.064935911018054</c:v>
                </c:pt>
                <c:pt idx="185">
                  <c:v>11.088681510000001</c:v>
                </c:pt>
                <c:pt idx="186">
                  <c:v>11.107902896000001</c:v>
                </c:pt>
                <c:pt idx="187">
                  <c:v>11.1270371605</c:v>
                </c:pt>
                <c:pt idx="188">
                  <c:v>11.146085550880001</c:v>
                </c:pt>
                <c:pt idx="189">
                  <c:v>11.165049303058</c:v>
                </c:pt>
                <c:pt idx="190">
                  <c:v>11.183929641564699</c:v>
                </c:pt>
                <c:pt idx="191">
                  <c:v>11.202727779617939</c:v>
                </c:pt>
                <c:pt idx="192">
                  <c:v>11.221444919196866</c:v>
                </c:pt>
                <c:pt idx="193">
                  <c:v>11.240082251115819</c:v>
                </c:pt>
                <c:pt idx="194">
                  <c:v>11.258640955097919</c:v>
                </c:pt>
                <c:pt idx="195">
                  <c:v>11.28089537</c:v>
                </c:pt>
                <c:pt idx="196">
                  <c:v>11.299245540999999</c:v>
                </c:pt>
                <c:pt idx="197">
                  <c:v>11.317521064299999</c:v>
                </c:pt>
                <c:pt idx="198">
                  <c:v>11.335723072659999</c:v>
                </c:pt>
                <c:pt idx="199">
                  <c:v>11.353852688124999</c:v>
                </c:pt>
                <c:pt idx="200">
                  <c:v>11.371911022097098</c:v>
                </c:pt>
                <c:pt idx="201">
                  <c:v>11.389899175407209</c:v>
                </c:pt>
                <c:pt idx="202">
                  <c:v>11.407818238386385</c:v>
                </c:pt>
                <c:pt idx="203">
                  <c:v>11.42566929093681</c:v>
                </c:pt>
                <c:pt idx="204">
                  <c:v>11.443453402602415</c:v>
                </c:pt>
                <c:pt idx="205">
                  <c:v>11.464397079999999</c:v>
                </c:pt>
                <c:pt idx="206">
                  <c:v>11.482000773999999</c:v>
                </c:pt>
                <c:pt idx="207">
                  <c:v>11.4995411479</c:v>
                </c:pt>
                <c:pt idx="208">
                  <c:v>11.517019227310001</c:v>
                </c:pt>
                <c:pt idx="209">
                  <c:v>11.534436027846001</c:v>
                </c:pt>
                <c:pt idx="210">
                  <c:v>11.551792555198201</c:v>
                </c:pt>
                <c:pt idx="211">
                  <c:v>11.569089805198981</c:v>
                </c:pt>
                <c:pt idx="212">
                  <c:v>11.586328763890638</c:v>
                </c:pt>
                <c:pt idx="213">
                  <c:v>11.603510407592861</c:v>
                </c:pt>
                <c:pt idx="214">
                  <c:v>11.620635702969937</c:v>
                </c:pt>
                <c:pt idx="215">
                  <c:v>11.640434020000001</c:v>
                </c:pt>
                <c:pt idx="216">
                  <c:v>11.657404513000001</c:v>
                </c:pt>
                <c:pt idx="217">
                  <c:v>11.674321942000001</c:v>
                </c:pt>
                <c:pt idx="218">
                  <c:v>11.69118723267</c:v>
                </c:pt>
                <c:pt idx="219">
                  <c:v>11.708001301368</c:v>
                </c:pt>
                <c:pt idx="220">
                  <c:v>11.724765055205999</c:v>
                </c:pt>
                <c:pt idx="221">
                  <c:v>11.741479392115549</c:v>
                </c:pt>
                <c:pt idx="222">
                  <c:v>11.758145200912876</c:v>
                </c:pt>
                <c:pt idx="223">
                  <c:v>11.774763361363618</c:v>
                </c:pt>
                <c:pt idx="224">
                  <c:v>11.791334744247168</c:v>
                </c:pt>
                <c:pt idx="225">
                  <c:v>11.810138950000001</c:v>
                </c:pt>
                <c:pt idx="226">
                  <c:v>11.826578803</c:v>
                </c:pt>
                <c:pt idx="227">
                  <c:v>11.842974848700001</c:v>
                </c:pt>
                <c:pt idx="228">
                  <c:v>11.859327919650001</c:v>
                </c:pt>
                <c:pt idx="229">
                  <c:v>11.875638839748001</c:v>
                </c:pt>
                <c:pt idx="230">
                  <c:v>11.891908424301501</c:v>
                </c:pt>
                <c:pt idx="231">
                  <c:v>11.908137480088831</c:v>
                </c:pt>
                <c:pt idx="232">
                  <c:v>11.924326805420295</c:v>
                </c:pt>
                <c:pt idx="233">
                  <c:v>11.940477190199115</c:v>
                </c:pt>
                <c:pt idx="234">
                  <c:v>11.956589415982156</c:v>
                </c:pt>
                <c:pt idx="235">
                  <c:v>11.97453748</c:v>
                </c:pt>
                <c:pt idx="236">
                  <c:v>11.99053926</c:v>
                </c:pt>
                <c:pt idx="237">
                  <c:v>12.006505558200001</c:v>
                </c:pt>
                <c:pt idx="238">
                  <c:v>12.02243712063</c:v>
                </c:pt>
                <c:pt idx="239">
                  <c:v>12.038334685283001</c:v>
                </c:pt>
                <c:pt idx="240">
                  <c:v>12.054198982174801</c:v>
                </c:pt>
                <c:pt idx="241">
                  <c:v>12.07003073340347</c:v>
                </c:pt>
                <c:pt idx="242">
                  <c:v>12.085830653208488</c:v>
                </c:pt>
                <c:pt idx="243">
                  <c:v>12.101599448029539</c:v>
                </c:pt>
                <c:pt idx="244">
                  <c:v>12.117337816564994</c:v>
                </c:pt>
                <c:pt idx="245">
                  <c:v>12.134555280000001</c:v>
                </c:pt>
                <c:pt idx="246">
                  <c:v>12.150202242000001</c:v>
                </c:pt>
                <c:pt idx="247">
                  <c:v>12.1658211825</c:v>
                </c:pt>
                <c:pt idx="248">
                  <c:v>12.181412767159999</c:v>
                </c:pt>
                <c:pt idx="249">
                  <c:v>12.196977654201</c:v>
                </c:pt>
                <c:pt idx="250">
                  <c:v>12.2125164944615</c:v>
                </c:pt>
                <c:pt idx="251">
                  <c:v>12.228029931453641</c:v>
                </c:pt>
                <c:pt idx="252">
                  <c:v>12.243518601419002</c:v>
                </c:pt>
                <c:pt idx="253">
                  <c:v>12.258983133384092</c:v>
                </c:pt>
                <c:pt idx="254">
                  <c:v>12.274424149215514</c:v>
                </c:pt>
                <c:pt idx="255">
                  <c:v>12.2910249</c:v>
                </c:pt>
                <c:pt idx="256">
                  <c:v>12.306391647</c:v>
                </c:pt>
                <c:pt idx="257">
                  <c:v>12.321737029099999</c:v>
                </c:pt>
                <c:pt idx="258">
                  <c:v>12.337061637569999</c:v>
                </c:pt>
                <c:pt idx="259">
                  <c:v>12.352366056805998</c:v>
                </c:pt>
                <c:pt idx="260">
                  <c:v>12.367650864382899</c:v>
                </c:pt>
                <c:pt idx="261">
                  <c:v>12.382916631107259</c:v>
                </c:pt>
                <c:pt idx="262">
                  <c:v>12.398163921069896</c:v>
                </c:pt>
                <c:pt idx="263">
                  <c:v>12.413393291698309</c:v>
                </c:pt>
                <c:pt idx="264">
                  <c:v>12.428605293808911</c:v>
                </c:pt>
                <c:pt idx="265">
                  <c:v>12.44469237</c:v>
                </c:pt>
                <c:pt idx="266">
                  <c:v>12.459845468000001</c:v>
                </c:pt>
                <c:pt idx="267">
                  <c:v>12.4749831138</c:v>
                </c:pt>
                <c:pt idx="268">
                  <c:v>12.49010582993</c:v>
                </c:pt>
                <c:pt idx="269">
                  <c:v>12.505214132575</c:v>
                </c:pt>
                <c:pt idx="270">
                  <c:v>12.520308531626501</c:v>
                </c:pt>
                <c:pt idx="271">
                  <c:v>12.53538953073364</c:v>
                </c:pt>
                <c:pt idx="272">
                  <c:v>12.550457627354033</c:v>
                </c:pt>
                <c:pt idx="273">
                  <c:v>12.56551331280432</c:v>
                </c:pt>
                <c:pt idx="274">
                  <c:v>12.580557072310466</c:v>
                </c:pt>
                <c:pt idx="275">
                  <c:v>12.596223350000001</c:v>
                </c:pt>
                <c:pt idx="276">
                  <c:v>12.611221926000001</c:v>
                </c:pt>
                <c:pt idx="277">
                  <c:v>12.6262102751</c:v>
                </c:pt>
                <c:pt idx="278">
                  <c:v>12.641188856379999</c:v>
                </c:pt>
                <c:pt idx="279">
                  <c:v>12.65615812309</c:v>
                </c:pt>
                <c:pt idx="280">
                  <c:v>12.671118522697899</c:v>
                </c:pt>
                <c:pt idx="281">
                  <c:v>12.686070496937569</c:v>
                </c:pt>
                <c:pt idx="282">
                  <c:v>12.701014481856909</c:v>
                </c:pt>
                <c:pt idx="283">
                  <c:v>12.715950907865771</c:v>
                </c:pt>
                <c:pt idx="284">
                  <c:v>12.730880199782534</c:v>
                </c:pt>
                <c:pt idx="285">
                  <c:v>12.746209110000001</c:v>
                </c:pt>
                <c:pt idx="286">
                  <c:v>12.761105417</c:v>
                </c:pt>
                <c:pt idx="287">
                  <c:v>12.775996087899999</c:v>
                </c:pt>
                <c:pt idx="288">
                  <c:v>12.79088152348</c:v>
                </c:pt>
                <c:pt idx="289">
                  <c:v>12.805762119169</c:v>
                </c:pt>
                <c:pt idx="290">
                  <c:v>12.820638265094599</c:v>
                </c:pt>
                <c:pt idx="291">
                  <c:v>12.83551034613097</c:v>
                </c:pt>
                <c:pt idx="292">
                  <c:v>12.850378741945539</c:v>
                </c:pt>
                <c:pt idx="293">
                  <c:v>12.865243827033405</c:v>
                </c:pt>
                <c:pt idx="294">
                  <c:v>12.880105970723775</c:v>
                </c:pt>
                <c:pt idx="295">
                  <c:v>12.895172179999999</c:v>
                </c:pt>
                <c:pt idx="296">
                  <c:v>12.910012126</c:v>
                </c:pt>
                <c:pt idx="297">
                  <c:v>12.9248504437</c:v>
                </c:pt>
                <c:pt idx="298">
                  <c:v>12.939687480370001</c:v>
                </c:pt>
                <c:pt idx="299">
                  <c:v>12.954523578425</c:v>
                </c:pt>
                <c:pt idx="300">
                  <c:v>12.9693590754583</c:v>
                </c:pt>
                <c:pt idx="301">
                  <c:v>12.984194304276651</c:v>
                </c:pt>
                <c:pt idx="302">
                  <c:v>12.999029592824193</c:v>
                </c:pt>
                <c:pt idx="303">
                  <c:v>13.01386526393711</c:v>
                </c:pt>
                <c:pt idx="304">
                  <c:v>13.028701634909673</c:v>
                </c:pt>
                <c:pt idx="305">
                  <c:v>13.04357164</c:v>
                </c:pt>
                <c:pt idx="306">
                  <c:v>13.058395302999999</c:v>
                </c:pt>
                <c:pt idx="307">
                  <c:v>13.073220810399999</c:v>
                </c:pt>
                <c:pt idx="308">
                  <c:v>13.08804846092</c:v>
                </c:pt>
                <c:pt idx="309">
                  <c:v>13.102878548758</c:v>
                </c:pt>
                <c:pt idx="310">
                  <c:v>13.117711363641799</c:v>
                </c:pt>
                <c:pt idx="311">
                  <c:v>13.13254718975208</c:v>
                </c:pt>
                <c:pt idx="312">
                  <c:v>13.147386303953356</c:v>
                </c:pt>
                <c:pt idx="313">
                  <c:v>13.162228973662737</c:v>
                </c:pt>
                <c:pt idx="314">
                  <c:v>13.177075454600725</c:v>
                </c:pt>
                <c:pt idx="315">
                  <c:v>13.191808269999999</c:v>
                </c:pt>
                <c:pt idx="316">
                  <c:v>13.206650376999999</c:v>
                </c:pt>
                <c:pt idx="317">
                  <c:v>13.221497315599999</c:v>
                </c:pt>
                <c:pt idx="318">
                  <c:v>13.236349339299998</c:v>
                </c:pt>
                <c:pt idx="319">
                  <c:v>13.251206697595999</c:v>
                </c:pt>
                <c:pt idx="320">
                  <c:v>13.266069624744599</c:v>
                </c:pt>
                <c:pt idx="321">
                  <c:v>13.280938331764839</c:v>
                </c:pt>
                <c:pt idx="322">
                  <c:v>13.295813001047172</c:v>
                </c:pt>
                <c:pt idx="323">
                  <c:v>13.31069378304262</c:v>
                </c:pt>
                <c:pt idx="324">
                  <c:v>13.325580794593012</c:v>
                </c:pt>
                <c:pt idx="325">
                  <c:v>13.34022934</c:v>
                </c:pt>
                <c:pt idx="326">
                  <c:v>13.355119763000001</c:v>
                </c:pt>
                <c:pt idx="327">
                  <c:v>13.3700175526</c:v>
                </c:pt>
                <c:pt idx="328">
                  <c:v>13.384922922259999</c:v>
                </c:pt>
                <c:pt idx="329">
                  <c:v>13.399835969082</c:v>
                </c:pt>
                <c:pt idx="330">
                  <c:v>13.414756694947</c:v>
                </c:pt>
                <c:pt idx="331">
                  <c:v>13.42968502458818</c:v>
                </c:pt>
                <c:pt idx="332">
                  <c:v>13.444620821001653</c:v>
                </c:pt>
                <c:pt idx="333">
                  <c:v>13.45956389854655</c:v>
                </c:pt>
                <c:pt idx="334">
                  <c:v>13.474514034042452</c:v>
                </c:pt>
                <c:pt idx="335">
                  <c:v>13.48913357</c:v>
                </c:pt>
                <c:pt idx="336">
                  <c:v>13.504097658999999</c:v>
                </c:pt>
                <c:pt idx="337">
                  <c:v>13.5190712492</c:v>
                </c:pt>
                <c:pt idx="338">
                  <c:v>13.53405339048</c:v>
                </c:pt>
                <c:pt idx="339">
                  <c:v>13.549043227732</c:v>
                </c:pt>
                <c:pt idx="340">
                  <c:v>13.564039991358801</c:v>
                </c:pt>
                <c:pt idx="341">
                  <c:v>13.57904298872292</c:v>
                </c:pt>
                <c:pt idx="342">
                  <c:v>13.594051596450628</c:v>
                </c:pt>
                <c:pt idx="343">
                  <c:v>13.609065253505566</c:v>
                </c:pt>
                <c:pt idx="344">
                  <c:v>13.624083454955009</c:v>
                </c:pt>
                <c:pt idx="345">
                  <c:v>13.63877446</c:v>
                </c:pt>
                <c:pt idx="346">
                  <c:v>13.653833561000001</c:v>
                </c:pt>
                <c:pt idx="347">
                  <c:v>13.668892662000001</c:v>
                </c:pt>
                <c:pt idx="348">
                  <c:v>13.683951763</c:v>
                </c:pt>
                <c:pt idx="349">
                  <c:v>13.699010864</c:v>
                </c:pt>
                <c:pt idx="350">
                  <c:v>13.714069965</c:v>
                </c:pt>
                <c:pt idx="351">
                  <c:v>13.729129066</c:v>
                </c:pt>
                <c:pt idx="352">
                  <c:v>13.744188167000001</c:v>
                </c:pt>
                <c:pt idx="353">
                  <c:v>13.759247267999999</c:v>
                </c:pt>
                <c:pt idx="354">
                  <c:v>13.774306369</c:v>
                </c:pt>
                <c:pt idx="355">
                  <c:v>13.78936547</c:v>
                </c:pt>
                <c:pt idx="356">
                  <c:v>13.80450714</c:v>
                </c:pt>
                <c:pt idx="357">
                  <c:v>13.81964881</c:v>
                </c:pt>
                <c:pt idx="358">
                  <c:v>13.834790479999999</c:v>
                </c:pt>
                <c:pt idx="359">
                  <c:v>13.849932149999999</c:v>
                </c:pt>
                <c:pt idx="360">
                  <c:v>13.865073819999999</c:v>
                </c:pt>
              </c:numCache>
            </c:numRef>
          </c:val>
        </c:ser>
        <c:ser>
          <c:idx val="6"/>
          <c:order val="6"/>
          <c:tx>
            <c:strRef>
              <c:f>Table!$J$1</c:f>
              <c:strCache>
                <c:ptCount val="1"/>
                <c:pt idx="0">
                  <c:v>75th</c:v>
                </c:pt>
              </c:strCache>
            </c:strRef>
          </c:tx>
          <c:spPr>
            <a:ln w="12700">
              <a:solidFill>
                <a:srgbClr val="008080"/>
              </a:solidFill>
              <a:prstDash val="solid"/>
            </a:ln>
          </c:spPr>
          <c:marker>
            <c:symbol val="none"/>
          </c:marker>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Table!$J$2:$J$362</c:f>
              <c:numCache>
                <c:formatCode>General</c:formatCode>
                <c:ptCount val="361"/>
                <c:pt idx="0">
                  <c:v>3.717519384</c:v>
                </c:pt>
                <c:pt idx="1">
                  <c:v>3.8031342408</c:v>
                </c:pt>
                <c:pt idx="2">
                  <c:v>3.8876495629600001</c:v>
                </c:pt>
                <c:pt idx="3">
                  <c:v>3.9711495491200002</c:v>
                </c:pt>
                <c:pt idx="4">
                  <c:v>4.0537027512398005</c:v>
                </c:pt>
                <c:pt idx="5">
                  <c:v>4.1455936680000001</c:v>
                </c:pt>
                <c:pt idx="6">
                  <c:v>4.2257108515999997</c:v>
                </c:pt>
                <c:pt idx="7">
                  <c:v>4.3051494937600001</c:v>
                </c:pt>
                <c:pt idx="8">
                  <c:v>4.383915559719</c:v>
                </c:pt>
                <c:pt idx="9">
                  <c:v>4.4620149653845003</c:v>
                </c:pt>
                <c:pt idx="10">
                  <c:v>4.5394535781647702</c:v>
                </c:pt>
                <c:pt idx="11">
                  <c:v>4.6162372177624249</c:v>
                </c:pt>
                <c:pt idx="12">
                  <c:v>4.6923716569316571</c:v>
                </c:pt>
                <c:pt idx="13">
                  <c:v>4.7678626222013269</c:v>
                </c:pt>
                <c:pt idx="14">
                  <c:v>4.8427157945659767</c:v>
                </c:pt>
                <c:pt idx="15">
                  <c:v>4.946765504</c:v>
                </c:pt>
                <c:pt idx="16">
                  <c:v>5.0200972732000002</c:v>
                </c:pt>
                <c:pt idx="17">
                  <c:v>5.0928101533500003</c:v>
                </c:pt>
                <c:pt idx="18">
                  <c:v>5.1649096163740005</c:v>
                </c:pt>
                <c:pt idx="19">
                  <c:v>5.2364010931872</c:v>
                </c:pt>
                <c:pt idx="20">
                  <c:v>5.3072899741413195</c:v>
                </c:pt>
                <c:pt idx="21">
                  <c:v>5.3775816094547464</c:v>
                </c:pt>
                <c:pt idx="22">
                  <c:v>5.4472813096283579</c:v>
                </c:pt>
                <c:pt idx="23">
                  <c:v>5.5163943458478215</c:v>
                </c:pt>
                <c:pt idx="24">
                  <c:v>5.5849259503731128</c:v>
                </c:pt>
                <c:pt idx="25">
                  <c:v>5.680083196</c:v>
                </c:pt>
                <c:pt idx="26">
                  <c:v>5.7472260747000004</c:v>
                </c:pt>
                <c:pt idx="27">
                  <c:v>5.8138047835900002</c:v>
                </c:pt>
                <c:pt idx="28">
                  <c:v>5.8798243845059996</c:v>
                </c:pt>
                <c:pt idx="29">
                  <c:v>5.9452899027283994</c:v>
                </c:pt>
                <c:pt idx="30">
                  <c:v>6.010206327275589</c:v>
                </c:pt>
                <c:pt idx="31">
                  <c:v>6.074578611190864</c:v>
                </c:pt>
                <c:pt idx="32">
                  <c:v>6.1384116718229906</c:v>
                </c:pt>
                <c:pt idx="33">
                  <c:v>6.2017103911007325</c:v>
                </c:pt>
                <c:pt idx="34">
                  <c:v>6.2644796158016263</c:v>
                </c:pt>
                <c:pt idx="35">
                  <c:v>6.351511983</c:v>
                </c:pt>
                <c:pt idx="36">
                  <c:v>6.4130131635999996</c:v>
                </c:pt>
                <c:pt idx="37">
                  <c:v>6.4740007927499992</c:v>
                </c:pt>
                <c:pt idx="38">
                  <c:v>6.5344795667299991</c:v>
                </c:pt>
                <c:pt idx="39">
                  <c:v>6.594454148200299</c:v>
                </c:pt>
                <c:pt idx="40">
                  <c:v>6.6539291664283393</c:v>
                </c:pt>
                <c:pt idx="41">
                  <c:v>6.7129092175121281</c:v>
                </c:pt>
                <c:pt idx="42">
                  <c:v>6.7713988646004051</c:v>
                </c:pt>
                <c:pt idx="43">
                  <c:v>6.8294026381096664</c:v>
                </c:pt>
                <c:pt idx="44">
                  <c:v>6.8869250359381882</c:v>
                </c:pt>
                <c:pt idx="45">
                  <c:v>6.966523789</c:v>
                </c:pt>
                <c:pt idx="46">
                  <c:v>7.0228894550999996</c:v>
                </c:pt>
                <c:pt idx="47">
                  <c:v>7.07878853255</c:v>
                </c:pt>
                <c:pt idx="48">
                  <c:v>7.1342253814329997</c:v>
                </c:pt>
                <c:pt idx="49">
                  <c:v>7.1892043304806998</c:v>
                </c:pt>
                <c:pt idx="50">
                  <c:v>7.2437296772662298</c:v>
                </c:pt>
                <c:pt idx="51">
                  <c:v>7.297805688394897</c:v>
                </c:pt>
                <c:pt idx="52">
                  <c:v>7.3514365996930158</c:v>
                </c:pt>
                <c:pt idx="53">
                  <c:v>7.4046266163948866</c:v>
                </c:pt>
                <c:pt idx="54">
                  <c:v>7.4573799133279799</c:v>
                </c:pt>
                <c:pt idx="55">
                  <c:v>7.5301804499999996</c:v>
                </c:pt>
                <c:pt idx="56">
                  <c:v>7.5818802295999994</c:v>
                </c:pt>
                <c:pt idx="57">
                  <c:v>7.6331570213799997</c:v>
                </c:pt>
                <c:pt idx="58">
                  <c:v>7.6840148719099997</c:v>
                </c:pt>
                <c:pt idx="59">
                  <c:v>7.7344577983359999</c:v>
                </c:pt>
                <c:pt idx="60">
                  <c:v>7.7844897885529001</c:v>
                </c:pt>
                <c:pt idx="61">
                  <c:v>7.8341148013760842</c:v>
                </c:pt>
                <c:pt idx="62">
                  <c:v>7.8833367667117216</c:v>
                </c:pt>
                <c:pt idx="63">
                  <c:v>7.9321595857258176</c:v>
                </c:pt>
                <c:pt idx="64">
                  <c:v>7.9805871310120446</c:v>
                </c:pt>
                <c:pt idx="65">
                  <c:v>8.0471782459999996</c:v>
                </c:pt>
                <c:pt idx="66">
                  <c:v>8.0946481473999992</c:v>
                </c:pt>
                <c:pt idx="67">
                  <c:v>8.1417355266799998</c:v>
                </c:pt>
                <c:pt idx="68">
                  <c:v>8.1884441361700002</c:v>
                </c:pt>
                <c:pt idx="69">
                  <c:v>8.2347777005050009</c:v>
                </c:pt>
                <c:pt idx="70">
                  <c:v>8.2807399167847411</c:v>
                </c:pt>
                <c:pt idx="71">
                  <c:v>8.3263344547324571</c:v>
                </c:pt>
                <c:pt idx="72">
                  <c:v>8.3715649568526782</c:v>
                </c:pt>
                <c:pt idx="73">
                  <c:v>8.4164350385880873</c:v>
                </c:pt>
                <c:pt idx="74">
                  <c:v>8.4609482884754605</c:v>
                </c:pt>
                <c:pt idx="75">
                  <c:v>8.5218772600000001</c:v>
                </c:pt>
                <c:pt idx="76">
                  <c:v>8.5655219402</c:v>
                </c:pt>
                <c:pt idx="77">
                  <c:v>8.6088216215800006</c:v>
                </c:pt>
                <c:pt idx="78">
                  <c:v>8.65177977952</c:v>
                </c:pt>
                <c:pt idx="79">
                  <c:v>8.6943998633024009</c:v>
                </c:pt>
                <c:pt idx="80">
                  <c:v>8.7366852962619017</c:v>
                </c:pt>
                <c:pt idx="81">
                  <c:v>8.7786394759346695</c:v>
                </c:pt>
                <c:pt idx="82">
                  <c:v>8.8202657742067672</c:v>
                </c:pt>
                <c:pt idx="83">
                  <c:v>8.861567537461827</c:v>
                </c:pt>
                <c:pt idx="84">
                  <c:v>8.9025480867279931</c:v>
                </c:pt>
                <c:pt idx="85">
                  <c:v>8.9583240620000009</c:v>
                </c:pt>
                <c:pt idx="86">
                  <c:v>8.9985187540000009</c:v>
                </c:pt>
                <c:pt idx="87">
                  <c:v>9.0384032009800013</c:v>
                </c:pt>
                <c:pt idx="88">
                  <c:v>9.0779806173440019</c:v>
                </c:pt>
                <c:pt idx="89">
                  <c:v>9.117254192897402</c:v>
                </c:pt>
                <c:pt idx="90">
                  <c:v>9.1562270929895817</c:v>
                </c:pt>
                <c:pt idx="91">
                  <c:v>9.1949024586556423</c:v>
                </c:pt>
                <c:pt idx="92">
                  <c:v>9.2332834067573692</c:v>
                </c:pt>
                <c:pt idx="93">
                  <c:v>9.2713730301234811</c:v>
                </c:pt>
                <c:pt idx="94">
                  <c:v>9.3091743976891745</c:v>
                </c:pt>
                <c:pt idx="95">
                  <c:v>9.3602709819999994</c:v>
                </c:pt>
                <c:pt idx="96">
                  <c:v>9.3973632237999993</c:v>
                </c:pt>
                <c:pt idx="97">
                  <c:v>9.43417736462</c:v>
                </c:pt>
                <c:pt idx="98">
                  <c:v>9.4707163728779999</c:v>
                </c:pt>
                <c:pt idx="99">
                  <c:v>9.5069831938192007</c:v>
                </c:pt>
                <c:pt idx="100">
                  <c:v>9.5429807496501802</c:v>
                </c:pt>
                <c:pt idx="101">
                  <c:v>9.5787119396729121</c:v>
                </c:pt>
                <c:pt idx="102">
                  <c:v>9.6141796404184809</c:v>
                </c:pt>
                <c:pt idx="103">
                  <c:v>9.6493867057804206</c:v>
                </c:pt>
                <c:pt idx="104">
                  <c:v>9.684335967147593</c:v>
                </c:pt>
                <c:pt idx="105">
                  <c:v>9.7311934000000004</c:v>
                </c:pt>
                <c:pt idx="106">
                  <c:v>9.7655046320000007</c:v>
                </c:pt>
                <c:pt idx="107">
                  <c:v>9.7995674472000012</c:v>
                </c:pt>
                <c:pt idx="108">
                  <c:v>9.8333845822900017</c:v>
                </c:pt>
                <c:pt idx="109">
                  <c:v>9.8669587521290012</c:v>
                </c:pt>
                <c:pt idx="110">
                  <c:v>9.9002926498775015</c:v>
                </c:pt>
                <c:pt idx="111">
                  <c:v>9.9333889471286021</c:v>
                </c:pt>
                <c:pt idx="112">
                  <c:v>9.9662502940378737</c:v>
                </c:pt>
                <c:pt idx="113">
                  <c:v>9.998879319452147</c:v>
                </c:pt>
                <c:pt idx="114">
                  <c:v>10.031278631037329</c:v>
                </c:pt>
                <c:pt idx="115">
                  <c:v>10.07430572</c:v>
                </c:pt>
                <c:pt idx="116">
                  <c:v>10.106132784</c:v>
                </c:pt>
                <c:pt idx="117">
                  <c:v>10.137738798099999</c:v>
                </c:pt>
                <c:pt idx="118">
                  <c:v>10.169126280679999</c:v>
                </c:pt>
                <c:pt idx="119">
                  <c:v>10.200297729613998</c:v>
                </c:pt>
                <c:pt idx="120">
                  <c:v>10.231255622388499</c:v>
                </c:pt>
                <c:pt idx="121">
                  <c:v>10.262002416221319</c:v>
                </c:pt>
                <c:pt idx="122">
                  <c:v>10.292540548180613</c:v>
                </c:pt>
                <c:pt idx="123">
                  <c:v>10.322872435303967</c:v>
                </c:pt>
                <c:pt idx="124">
                  <c:v>10.353000474717495</c:v>
                </c:pt>
                <c:pt idx="125">
                  <c:v>10.39257636</c:v>
                </c:pt>
                <c:pt idx="126">
                  <c:v>10.422192924999999</c:v>
                </c:pt>
                <c:pt idx="127">
                  <c:v>10.451613623899998</c:v>
                </c:pt>
                <c:pt idx="128">
                  <c:v>10.480840770019999</c:v>
                </c:pt>
                <c:pt idx="129">
                  <c:v>10.509876657358999</c:v>
                </c:pt>
                <c:pt idx="130">
                  <c:v>10.538723560716699</c:v>
                </c:pt>
                <c:pt idx="131">
                  <c:v>10.567383735814259</c:v>
                </c:pt>
                <c:pt idx="132">
                  <c:v>10.595859419414165</c:v>
                </c:pt>
                <c:pt idx="133">
                  <c:v>10.624152829439243</c:v>
                </c:pt>
                <c:pt idx="134">
                  <c:v>10.652266165090861</c:v>
                </c:pt>
                <c:pt idx="135">
                  <c:v>10.68874201</c:v>
                </c:pt>
                <c:pt idx="136">
                  <c:v>10.716399914</c:v>
                </c:pt>
                <c:pt idx="137">
                  <c:v>10.743885085100001</c:v>
                </c:pt>
                <c:pt idx="138">
                  <c:v>10.77119964341</c:v>
                </c:pt>
                <c:pt idx="139">
                  <c:v>10.798345690935999</c:v>
                </c:pt>
                <c:pt idx="140">
                  <c:v>10.8253253116923</c:v>
                </c:pt>
                <c:pt idx="141">
                  <c:v>10.852140571813321</c:v>
                </c:pt>
                <c:pt idx="142">
                  <c:v>10.878793519664949</c:v>
                </c:pt>
                <c:pt idx="143">
                  <c:v>10.905286185955424</c:v>
                </c:pt>
                <c:pt idx="144">
                  <c:v>10.931620583845755</c:v>
                </c:pt>
                <c:pt idx="145">
                  <c:v>10.96532105</c:v>
                </c:pt>
                <c:pt idx="146">
                  <c:v>10.991251625</c:v>
                </c:pt>
                <c:pt idx="147">
                  <c:v>11.0170306682</c:v>
                </c:pt>
                <c:pt idx="148">
                  <c:v>11.04266011867</c:v>
                </c:pt>
                <c:pt idx="149">
                  <c:v>11.068141898499</c:v>
                </c:pt>
                <c:pt idx="150">
                  <c:v>11.0934779129025</c:v>
                </c:pt>
                <c:pt idx="151">
                  <c:v>11.1186700503296</c:v>
                </c:pt>
                <c:pt idx="152">
                  <c:v>11.143720182569691</c:v>
                </c:pt>
                <c:pt idx="153">
                  <c:v>11.16863016485873</c:v>
                </c:pt>
                <c:pt idx="154">
                  <c:v>11.193401835985085</c:v>
                </c:pt>
                <c:pt idx="155">
                  <c:v>11.224626799999999</c:v>
                </c:pt>
                <c:pt idx="156">
                  <c:v>11.249042056999999</c:v>
                </c:pt>
                <c:pt idx="157">
                  <c:v>11.273325172899998</c:v>
                </c:pt>
                <c:pt idx="158">
                  <c:v>11.297477916959998</c:v>
                </c:pt>
                <c:pt idx="159">
                  <c:v>11.321502042533998</c:v>
                </c:pt>
                <c:pt idx="160">
                  <c:v>11.345399287173498</c:v>
                </c:pt>
                <c:pt idx="161">
                  <c:v>11.369171372730507</c:v>
                </c:pt>
                <c:pt idx="162">
                  <c:v>11.39282000546007</c:v>
                </c:pt>
                <c:pt idx="163">
                  <c:v>11.416346876122295</c:v>
                </c:pt>
                <c:pt idx="164">
                  <c:v>11.439753660083914</c:v>
                </c:pt>
                <c:pt idx="165">
                  <c:v>11.46877937</c:v>
                </c:pt>
                <c:pt idx="166">
                  <c:v>11.491873216</c:v>
                </c:pt>
                <c:pt idx="167">
                  <c:v>11.5148526135</c:v>
                </c:pt>
                <c:pt idx="168">
                  <c:v>11.537719172700001</c:v>
                </c:pt>
                <c:pt idx="169">
                  <c:v>11.560474488929001</c:v>
                </c:pt>
                <c:pt idx="170">
                  <c:v>11.583120142743601</c:v>
                </c:pt>
                <c:pt idx="171">
                  <c:v>11.60565770002613</c:v>
                </c:pt>
                <c:pt idx="172">
                  <c:v>11.628088712082317</c:v>
                </c:pt>
                <c:pt idx="173">
                  <c:v>11.650414715738487</c:v>
                </c:pt>
                <c:pt idx="174">
                  <c:v>11.672637233438326</c:v>
                </c:pt>
                <c:pt idx="175">
                  <c:v>11.699717830000001</c:v>
                </c:pt>
                <c:pt idx="176">
                  <c:v>11.721667191000002</c:v>
                </c:pt>
                <c:pt idx="177">
                  <c:v>11.743518205500001</c:v>
                </c:pt>
                <c:pt idx="178">
                  <c:v>11.765272334990001</c:v>
                </c:pt>
                <c:pt idx="179">
                  <c:v>11.786931027075001</c:v>
                </c:pt>
                <c:pt idx="180">
                  <c:v>11.808495715568901</c:v>
                </c:pt>
                <c:pt idx="181">
                  <c:v>11.82996782058799</c:v>
                </c:pt>
                <c:pt idx="182">
                  <c:v>11.851348748644025</c:v>
                </c:pt>
                <c:pt idx="183">
                  <c:v>11.872639892736881</c:v>
                </c:pt>
                <c:pt idx="184">
                  <c:v>11.893842632446795</c:v>
                </c:pt>
                <c:pt idx="185">
                  <c:v>11.91921144</c:v>
                </c:pt>
                <c:pt idx="186">
                  <c:v>11.940177336</c:v>
                </c:pt>
                <c:pt idx="187">
                  <c:v>11.961059500399999</c:v>
                </c:pt>
                <c:pt idx="188">
                  <c:v>11.98185925584</c:v>
                </c:pt>
                <c:pt idx="189">
                  <c:v>12.002577912014001</c:v>
                </c:pt>
                <c:pt idx="190">
                  <c:v>12.0232167657598</c:v>
                </c:pt>
                <c:pt idx="191">
                  <c:v>12.04377710114834</c:v>
                </c:pt>
                <c:pt idx="192">
                  <c:v>12.064260189572593</c:v>
                </c:pt>
                <c:pt idx="193">
                  <c:v>12.084667289836021</c:v>
                </c:pt>
                <c:pt idx="194">
                  <c:v>12.104999648240602</c:v>
                </c:pt>
                <c:pt idx="195">
                  <c:v>12.1288704</c:v>
                </c:pt>
                <c:pt idx="196">
                  <c:v>12.14899898</c:v>
                </c:pt>
                <c:pt idx="197">
                  <c:v>12.1690570548</c:v>
                </c:pt>
                <c:pt idx="198">
                  <c:v>12.18904581758</c:v>
                </c:pt>
                <c:pt idx="199">
                  <c:v>12.208966449472001</c:v>
                </c:pt>
                <c:pt idx="200">
                  <c:v>12.228820119645201</c:v>
                </c:pt>
                <c:pt idx="201">
                  <c:v>12.248607985390871</c:v>
                </c:pt>
                <c:pt idx="202">
                  <c:v>12.268331192206874</c:v>
                </c:pt>
                <c:pt idx="203">
                  <c:v>12.287990873881828</c:v>
                </c:pt>
                <c:pt idx="204">
                  <c:v>12.307588152578898</c:v>
                </c:pt>
                <c:pt idx="205">
                  <c:v>12.330156199999999</c:v>
                </c:pt>
                <c:pt idx="206">
                  <c:v>12.349579728</c:v>
                </c:pt>
                <c:pt idx="207">
                  <c:v>12.3689446826</c:v>
                </c:pt>
                <c:pt idx="208">
                  <c:v>12.3882521365</c:v>
                </c:pt>
                <c:pt idx="209">
                  <c:v>12.407503151204001</c:v>
                </c:pt>
                <c:pt idx="210">
                  <c:v>12.426698777101901</c:v>
                </c:pt>
                <c:pt idx="211">
                  <c:v>12.445840053550901</c:v>
                </c:pt>
                <c:pt idx="212">
                  <c:v>12.464928008956418</c:v>
                </c:pt>
                <c:pt idx="213">
                  <c:v>12.483963660852535</c:v>
                </c:pt>
                <c:pt idx="214">
                  <c:v>12.502948015981996</c:v>
                </c:pt>
                <c:pt idx="215">
                  <c:v>12.52439148</c:v>
                </c:pt>
                <c:pt idx="216">
                  <c:v>12.543229274</c:v>
                </c:pt>
                <c:pt idx="217">
                  <c:v>12.5620192216</c:v>
                </c:pt>
                <c:pt idx="218">
                  <c:v>12.58076228354</c:v>
                </c:pt>
                <c:pt idx="219">
                  <c:v>12.599459410183</c:v>
                </c:pt>
                <c:pt idx="220">
                  <c:v>12.618111541591901</c:v>
                </c:pt>
                <c:pt idx="221">
                  <c:v>12.636719607606071</c:v>
                </c:pt>
                <c:pt idx="222">
                  <c:v>12.655284527917591</c:v>
                </c:pt>
                <c:pt idx="223">
                  <c:v>12.673807212147153</c:v>
                </c:pt>
                <c:pt idx="224">
                  <c:v>12.692288559919637</c:v>
                </c:pt>
                <c:pt idx="225">
                  <c:v>12.712769420000001</c:v>
                </c:pt>
                <c:pt idx="226">
                  <c:v>12.73112875</c:v>
                </c:pt>
                <c:pt idx="227">
                  <c:v>12.749449841000001</c:v>
                </c:pt>
                <c:pt idx="228">
                  <c:v>12.76773354997</c:v>
                </c:pt>
                <c:pt idx="229">
                  <c:v>12.785980724272001</c:v>
                </c:pt>
                <c:pt idx="230">
                  <c:v>12.804192201733601</c:v>
                </c:pt>
                <c:pt idx="231">
                  <c:v>12.822368810721262</c:v>
                </c:pt>
                <c:pt idx="232">
                  <c:v>12.840511370213211</c:v>
                </c:pt>
                <c:pt idx="233">
                  <c:v>12.858620689871991</c:v>
                </c:pt>
                <c:pt idx="234">
                  <c:v>12.876697570116642</c:v>
                </c:pt>
                <c:pt idx="235">
                  <c:v>12.896362720000001</c:v>
                </c:pt>
                <c:pt idx="236">
                  <c:v>12.914339660000001</c:v>
                </c:pt>
                <c:pt idx="237">
                  <c:v>12.932286930700002</c:v>
                </c:pt>
                <c:pt idx="238">
                  <c:v>12.950205292990002</c:v>
                </c:pt>
                <c:pt idx="239">
                  <c:v>12.968095498888003</c:v>
                </c:pt>
                <c:pt idx="240">
                  <c:v>12.985958291610203</c:v>
                </c:pt>
                <c:pt idx="241">
                  <c:v>13.003794405640743</c:v>
                </c:pt>
                <c:pt idx="242">
                  <c:v>13.021604566801006</c:v>
                </c:pt>
                <c:pt idx="243">
                  <c:v>13.039389492318502</c:v>
                </c:pt>
                <c:pt idx="244">
                  <c:v>13.057149890895351</c:v>
                </c:pt>
                <c:pt idx="245">
                  <c:v>13.07613212</c:v>
                </c:pt>
                <c:pt idx="246">
                  <c:v>13.093812367</c:v>
                </c:pt>
                <c:pt idx="247">
                  <c:v>13.1114705536</c:v>
                </c:pt>
                <c:pt idx="248">
                  <c:v>13.129107351970001</c:v>
                </c:pt>
                <c:pt idx="249">
                  <c:v>13.14672342611</c:v>
                </c:pt>
                <c:pt idx="250">
                  <c:v>13.164319431915601</c:v>
                </c:pt>
                <c:pt idx="251">
                  <c:v>13.181896017243371</c:v>
                </c:pt>
                <c:pt idx="252">
                  <c:v>13.19945382197597</c:v>
                </c:pt>
                <c:pt idx="253">
                  <c:v>13.216993478086996</c:v>
                </c:pt>
                <c:pt idx="254">
                  <c:v>13.234515609705561</c:v>
                </c:pt>
                <c:pt idx="255">
                  <c:v>13.252934590000001</c:v>
                </c:pt>
                <c:pt idx="256">
                  <c:v>13.270394233000001</c:v>
                </c:pt>
                <c:pt idx="257">
                  <c:v>13.287838537300001</c:v>
                </c:pt>
                <c:pt idx="258">
                  <c:v>13.305268093370001</c:v>
                </c:pt>
                <c:pt idx="259">
                  <c:v>13.322683484166001</c:v>
                </c:pt>
                <c:pt idx="260">
                  <c:v>13.3400852851933</c:v>
                </c:pt>
                <c:pt idx="261">
                  <c:v>13.357474064569359</c:v>
                </c:pt>
                <c:pt idx="262">
                  <c:v>13.374850383086239</c:v>
                </c:pt>
                <c:pt idx="263">
                  <c:v>13.392214794272633</c:v>
                </c:pt>
                <c:pt idx="264">
                  <c:v>13.409567844455532</c:v>
                </c:pt>
                <c:pt idx="265">
                  <c:v>13.42753102</c:v>
                </c:pt>
                <c:pt idx="266">
                  <c:v>13.444837275999999</c:v>
                </c:pt>
                <c:pt idx="267">
                  <c:v>13.462134098</c:v>
                </c:pt>
                <c:pt idx="268">
                  <c:v>13.479422001330001</c:v>
                </c:pt>
                <c:pt idx="269">
                  <c:v>13.496701494439</c:v>
                </c:pt>
                <c:pt idx="270">
                  <c:v>13.513973078953899</c:v>
                </c:pt>
                <c:pt idx="271">
                  <c:v>13.531237249738149</c:v>
                </c:pt>
                <c:pt idx="272">
                  <c:v>13.548494494950182</c:v>
                </c:pt>
                <c:pt idx="273">
                  <c:v>13.565745296101635</c:v>
                </c:pt>
                <c:pt idx="274">
                  <c:v>13.582990128115368</c:v>
                </c:pt>
                <c:pt idx="275">
                  <c:v>13.60059358</c:v>
                </c:pt>
                <c:pt idx="276">
                  <c:v>13.617805495999999</c:v>
                </c:pt>
                <c:pt idx="277">
                  <c:v>13.635013131299999</c:v>
                </c:pt>
                <c:pt idx="278">
                  <c:v>13.65221693242</c:v>
                </c:pt>
                <c:pt idx="279">
                  <c:v>13.669417339588</c:v>
                </c:pt>
                <c:pt idx="280">
                  <c:v>13.686614786796399</c:v>
                </c:pt>
                <c:pt idx="281">
                  <c:v>13.70380970185847</c:v>
                </c:pt>
                <c:pt idx="282">
                  <c:v>13.721002506464709</c:v>
                </c:pt>
                <c:pt idx="283">
                  <c:v>13.738193616238966</c:v>
                </c:pt>
                <c:pt idx="284">
                  <c:v>13.755383440792674</c:v>
                </c:pt>
                <c:pt idx="285">
                  <c:v>13.772712739999999</c:v>
                </c:pt>
                <c:pt idx="286">
                  <c:v>13.789881849</c:v>
                </c:pt>
                <c:pt idx="287">
                  <c:v>13.807051142500001</c:v>
                </c:pt>
                <c:pt idx="288">
                  <c:v>13.8242210041</c:v>
                </c:pt>
                <c:pt idx="289">
                  <c:v>13.841391811672001</c:v>
                </c:pt>
                <c:pt idx="290">
                  <c:v>13.858563937417101</c:v>
                </c:pt>
                <c:pt idx="291">
                  <c:v>13.87573774792086</c:v>
                </c:pt>
                <c:pt idx="292">
                  <c:v>13.89291360420728</c:v>
                </c:pt>
                <c:pt idx="293">
                  <c:v>13.910091861776047</c:v>
                </c:pt>
                <c:pt idx="294">
                  <c:v>13.927272870601298</c:v>
                </c:pt>
                <c:pt idx="295">
                  <c:v>13.944403830000001</c:v>
                </c:pt>
                <c:pt idx="296">
                  <c:v>13.961574784</c:v>
                </c:pt>
                <c:pt idx="297">
                  <c:v>13.978749758499999</c:v>
                </c:pt>
                <c:pt idx="298">
                  <c:v>13.99592907982</c:v>
                </c:pt>
                <c:pt idx="299">
                  <c:v>14.013113069122999</c:v>
                </c:pt>
                <c:pt idx="300">
                  <c:v>14.0303020424547</c:v>
                </c:pt>
                <c:pt idx="301">
                  <c:v>14.04749631078505</c:v>
                </c:pt>
                <c:pt idx="302">
                  <c:v>14.064696179894961</c:v>
                </c:pt>
                <c:pt idx="303">
                  <c:v>14.081901950028559</c:v>
                </c:pt>
                <c:pt idx="304">
                  <c:v>14.099113915285608</c:v>
                </c:pt>
                <c:pt idx="305">
                  <c:v>14.116113370000001</c:v>
                </c:pt>
                <c:pt idx="306">
                  <c:v>14.133324529000001</c:v>
                </c:pt>
                <c:pt idx="307">
                  <c:v>14.150542971700002</c:v>
                </c:pt>
                <c:pt idx="308">
                  <c:v>14.167768972850002</c:v>
                </c:pt>
                <c:pt idx="309">
                  <c:v>14.185002802440001</c:v>
                </c:pt>
                <c:pt idx="310">
                  <c:v>14.202244725758202</c:v>
                </c:pt>
                <c:pt idx="311">
                  <c:v>14.219495001884152</c:v>
                </c:pt>
                <c:pt idx="312">
                  <c:v>14.236753881230944</c:v>
                </c:pt>
                <c:pt idx="313">
                  <c:v>14.254021602599055</c:v>
                </c:pt>
                <c:pt idx="314">
                  <c:v>14.271298390082936</c:v>
                </c:pt>
                <c:pt idx="315">
                  <c:v>14.288224960000001</c:v>
                </c:pt>
                <c:pt idx="316">
                  <c:v>14.305508956000001</c:v>
                </c:pt>
                <c:pt idx="317">
                  <c:v>14.322802983200001</c:v>
                </c:pt>
                <c:pt idx="318">
                  <c:v>14.340107268750002</c:v>
                </c:pt>
                <c:pt idx="319">
                  <c:v>14.357422035622001</c:v>
                </c:pt>
                <c:pt idx="320">
                  <c:v>14.3747474870177</c:v>
                </c:pt>
                <c:pt idx="321">
                  <c:v>14.392083795352081</c:v>
                </c:pt>
                <c:pt idx="322">
                  <c:v>14.409431094912044</c:v>
                </c:pt>
                <c:pt idx="323">
                  <c:v>14.426789477437866</c:v>
                </c:pt>
                <c:pt idx="324">
                  <c:v>14.44415899000164</c:v>
                </c:pt>
                <c:pt idx="325">
                  <c:v>14.46106492</c:v>
                </c:pt>
                <c:pt idx="326">
                  <c:v>14.478449228000001</c:v>
                </c:pt>
                <c:pt idx="327">
                  <c:v>14.495845838700001</c:v>
                </c:pt>
                <c:pt idx="328">
                  <c:v>14.51325493747</c:v>
                </c:pt>
                <c:pt idx="329">
                  <c:v>14.530676549579001</c:v>
                </c:pt>
                <c:pt idx="330">
                  <c:v>14.548110570361501</c:v>
                </c:pt>
                <c:pt idx="331">
                  <c:v>14.565556790951712</c:v>
                </c:pt>
                <c:pt idx="332">
                  <c:v>14.583014920170266</c:v>
                </c:pt>
                <c:pt idx="333">
                  <c:v>14.600484603075591</c:v>
                </c:pt>
                <c:pt idx="334">
                  <c:v>14.617965436628149</c:v>
                </c:pt>
                <c:pt idx="335">
                  <c:v>14.634907999999999</c:v>
                </c:pt>
                <c:pt idx="336">
                  <c:v>14.652415334999999</c:v>
                </c:pt>
                <c:pt idx="337">
                  <c:v>14.669936826399999</c:v>
                </c:pt>
                <c:pt idx="338">
                  <c:v>14.68747105856</c:v>
                </c:pt>
                <c:pt idx="339">
                  <c:v>14.705016757404</c:v>
                </c:pt>
                <c:pt idx="340">
                  <c:v>14.722572776263601</c:v>
                </c:pt>
                <c:pt idx="341">
                  <c:v>14.740138083137241</c:v>
                </c:pt>
                <c:pt idx="342">
                  <c:v>14.757711749223517</c:v>
                </c:pt>
                <c:pt idx="343">
                  <c:v>14.775292938601165</c:v>
                </c:pt>
                <c:pt idx="344">
                  <c:v>14.792880898941048</c:v>
                </c:pt>
                <c:pt idx="345">
                  <c:v>14.809981349999999</c:v>
                </c:pt>
                <c:pt idx="346">
                  <c:v>14.827630248999998</c:v>
                </c:pt>
                <c:pt idx="347">
                  <c:v>14.845279147999999</c:v>
                </c:pt>
                <c:pt idx="348">
                  <c:v>14.862928047</c:v>
                </c:pt>
                <c:pt idx="349">
                  <c:v>14.880576946</c:v>
                </c:pt>
                <c:pt idx="350">
                  <c:v>14.898225844999999</c:v>
                </c:pt>
                <c:pt idx="351">
                  <c:v>14.915874744</c:v>
                </c:pt>
                <c:pt idx="352">
                  <c:v>14.933523643000001</c:v>
                </c:pt>
                <c:pt idx="353">
                  <c:v>14.951172542</c:v>
                </c:pt>
                <c:pt idx="354">
                  <c:v>14.968821440999999</c:v>
                </c:pt>
                <c:pt idx="355">
                  <c:v>14.98647034</c:v>
                </c:pt>
                <c:pt idx="356">
                  <c:v>15.004234902</c:v>
                </c:pt>
                <c:pt idx="357">
                  <c:v>15.021999464</c:v>
                </c:pt>
                <c:pt idx="358">
                  <c:v>15.039764026</c:v>
                </c:pt>
                <c:pt idx="359">
                  <c:v>15.057528588</c:v>
                </c:pt>
                <c:pt idx="360">
                  <c:v>15.07529315</c:v>
                </c:pt>
              </c:numCache>
            </c:numRef>
          </c:val>
        </c:ser>
        <c:ser>
          <c:idx val="7"/>
          <c:order val="7"/>
          <c:tx>
            <c:strRef>
              <c:f>Table!$K$1</c:f>
              <c:strCache>
                <c:ptCount val="1"/>
                <c:pt idx="0">
                  <c:v>90th</c:v>
                </c:pt>
              </c:strCache>
            </c:strRef>
          </c:tx>
          <c:spPr>
            <a:ln w="25400">
              <a:solidFill>
                <a:srgbClr val="969696"/>
              </a:solidFill>
              <a:prstDash val="solid"/>
            </a:ln>
          </c:spPr>
          <c:marker>
            <c:symbol val="none"/>
          </c:marker>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Table!$K$2:$K$362</c:f>
              <c:numCache>
                <c:formatCode>General</c:formatCode>
                <c:ptCount val="361"/>
                <c:pt idx="0">
                  <c:v>3.992572231</c:v>
                </c:pt>
                <c:pt idx="1">
                  <c:v>4.0840829053999999</c:v>
                </c:pt>
                <c:pt idx="2">
                  <c:v>4.1744015827799998</c:v>
                </c:pt>
                <c:pt idx="3">
                  <c:v>4.2636196653059999</c:v>
                </c:pt>
                <c:pt idx="4">
                  <c:v>4.3518115985907997</c:v>
                </c:pt>
                <c:pt idx="5">
                  <c:v>4.450125603</c:v>
                </c:pt>
                <c:pt idx="6">
                  <c:v>4.5356762922999998</c:v>
                </c:pt>
                <c:pt idx="7">
                  <c:v>4.6204919954100001</c:v>
                </c:pt>
                <c:pt idx="8">
                  <c:v>4.7045793317299998</c:v>
                </c:pt>
                <c:pt idx="9">
                  <c:v>4.7879448686329003</c:v>
                </c:pt>
                <c:pt idx="10">
                  <c:v>4.87059512210931</c:v>
                </c:pt>
                <c:pt idx="11">
                  <c:v>4.9525365573894087</c:v>
                </c:pt>
                <c:pt idx="12">
                  <c:v>5.0337755895430814</c:v>
                </c:pt>
                <c:pt idx="13">
                  <c:v>5.1143185840594869</c:v>
                </c:pt>
                <c:pt idx="14">
                  <c:v>5.1941718574071585</c:v>
                </c:pt>
                <c:pt idx="15">
                  <c:v>5.3056324960000003</c:v>
                </c:pt>
                <c:pt idx="16">
                  <c:v>5.3838333234000002</c:v>
                </c:pt>
                <c:pt idx="17">
                  <c:v>5.4613653586100002</c:v>
                </c:pt>
                <c:pt idx="18">
                  <c:v>5.5382347007590003</c:v>
                </c:pt>
                <c:pt idx="19">
                  <c:v>5.6144474033970004</c:v>
                </c:pt>
                <c:pt idx="20">
                  <c:v>5.6900094749103003</c:v>
                </c:pt>
                <c:pt idx="21">
                  <c:v>5.7649268789261319</c:v>
                </c:pt>
                <c:pt idx="22">
                  <c:v>5.8392055347071405</c:v>
                </c:pt>
                <c:pt idx="23">
                  <c:v>5.9128513175361999</c:v>
                </c:pt>
                <c:pt idx="24">
                  <c:v>5.9858700590920284</c:v>
                </c:pt>
                <c:pt idx="25">
                  <c:v>6.0876407700000001</c:v>
                </c:pt>
                <c:pt idx="26">
                  <c:v>6.1591536754999998</c:v>
                </c:pt>
                <c:pt idx="27">
                  <c:v>6.2300587801000002</c:v>
                </c:pt>
                <c:pt idx="28">
                  <c:v>6.3003617271390002</c:v>
                </c:pt>
                <c:pt idx="29">
                  <c:v>6.3700681185299999</c:v>
                </c:pt>
                <c:pt idx="30">
                  <c:v>6.4391835150686196</c:v>
                </c:pt>
                <c:pt idx="31">
                  <c:v>6.5077134367362168</c:v>
                </c:pt>
                <c:pt idx="32">
                  <c:v>6.5756633629977319</c:v>
                </c:pt>
                <c:pt idx="33">
                  <c:v>6.6430387330944871</c:v>
                </c:pt>
                <c:pt idx="34">
                  <c:v>6.7098449463321455</c:v>
                </c:pt>
                <c:pt idx="35">
                  <c:v>6.8027698250000004</c:v>
                </c:pt>
                <c:pt idx="36">
                  <c:v>6.8682047215000006</c:v>
                </c:pt>
                <c:pt idx="37">
                  <c:v>6.9330882504900009</c:v>
                </c:pt>
                <c:pt idx="38">
                  <c:v>6.9974256410490003</c:v>
                </c:pt>
                <c:pt idx="39">
                  <c:v>7.0612220839162001</c:v>
                </c:pt>
                <c:pt idx="40">
                  <c:v>7.1244827317445898</c:v>
                </c:pt>
                <c:pt idx="41">
                  <c:v>7.1872126993513659</c:v>
                </c:pt>
                <c:pt idx="42">
                  <c:v>7.2494170639652857</c:v>
                </c:pt>
                <c:pt idx="43">
                  <c:v>7.3111008654710705</c:v>
                </c:pt>
                <c:pt idx="44">
                  <c:v>7.3722691066509602</c:v>
                </c:pt>
                <c:pt idx="45">
                  <c:v>7.45711879</c:v>
                </c:pt>
                <c:pt idx="46">
                  <c:v>7.5170400113999998</c:v>
                </c:pt>
                <c:pt idx="47">
                  <c:v>7.5764621560799998</c:v>
                </c:pt>
                <c:pt idx="48">
                  <c:v>7.6353900697209998</c:v>
                </c:pt>
                <c:pt idx="49">
                  <c:v>7.6938285622000997</c:v>
                </c:pt>
                <c:pt idx="50">
                  <c:v>7.7517824078123496</c:v>
                </c:pt>
                <c:pt idx="51">
                  <c:v>7.809256345490561</c:v>
                </c:pt>
                <c:pt idx="52">
                  <c:v>7.8662550790231354</c:v>
                </c:pt>
                <c:pt idx="53">
                  <c:v>7.9227832772699713</c:v>
                </c:pt>
                <c:pt idx="54">
                  <c:v>7.9788455743764981</c:v>
                </c:pt>
                <c:pt idx="55">
                  <c:v>8.0563310040000005</c:v>
                </c:pt>
                <c:pt idx="56">
                  <c:v>8.1112614582000013</c:v>
                </c:pt>
                <c:pt idx="57">
                  <c:v>8.1657412924900008</c:v>
                </c:pt>
                <c:pt idx="58">
                  <c:v>8.2197749945120009</c:v>
                </c:pt>
                <c:pt idx="59">
                  <c:v>8.2733670183226007</c:v>
                </c:pt>
                <c:pt idx="60">
                  <c:v>8.3265217845944601</c:v>
                </c:pt>
                <c:pt idx="61">
                  <c:v>8.3792436808163036</c:v>
                </c:pt>
                <c:pt idx="62">
                  <c:v>8.4315370614914968</c:v>
                </c:pt>
                <c:pt idx="63">
                  <c:v>8.483406248335239</c:v>
                </c:pt>
                <c:pt idx="64">
                  <c:v>8.5348555304703986</c:v>
                </c:pt>
                <c:pt idx="65">
                  <c:v>8.6056355460000002</c:v>
                </c:pt>
                <c:pt idx="66">
                  <c:v>8.6560598010999996</c:v>
                </c:pt>
                <c:pt idx="67">
                  <c:v>8.7060783127099999</c:v>
                </c:pt>
                <c:pt idx="68">
                  <c:v>8.7556952326179989</c:v>
                </c:pt>
                <c:pt idx="69">
                  <c:v>8.8049146810411987</c:v>
                </c:pt>
                <c:pt idx="70">
                  <c:v>8.853740746812889</c:v>
                </c:pt>
                <c:pt idx="71">
                  <c:v>8.9021774875682276</c:v>
                </c:pt>
                <c:pt idx="72">
                  <c:v>8.9502289299289242</c:v>
                </c:pt>
                <c:pt idx="73">
                  <c:v>8.9978990696868379</c:v>
                </c:pt>
                <c:pt idx="74">
                  <c:v>9.0451918719864981</c:v>
                </c:pt>
                <c:pt idx="75">
                  <c:v>9.1098780969999993</c:v>
                </c:pt>
                <c:pt idx="76">
                  <c:v>9.1562449171999987</c:v>
                </c:pt>
                <c:pt idx="77">
                  <c:v>9.2022475117899987</c:v>
                </c:pt>
                <c:pt idx="78">
                  <c:v>9.2478897168499987</c:v>
                </c:pt>
                <c:pt idx="79">
                  <c:v>9.2931753387580986</c:v>
                </c:pt>
                <c:pt idx="80">
                  <c:v>9.3381081543662781</c:v>
                </c:pt>
                <c:pt idx="81">
                  <c:v>9.3826919111752005</c:v>
                </c:pt>
                <c:pt idx="82">
                  <c:v>9.4269303275080532</c:v>
                </c:pt>
                <c:pt idx="83">
                  <c:v>9.4708270926834324</c:v>
                </c:pt>
                <c:pt idx="84">
                  <c:v>9.5143858671873112</c:v>
                </c:pt>
                <c:pt idx="85">
                  <c:v>9.5735462990000002</c:v>
                </c:pt>
                <c:pt idx="86">
                  <c:v>9.6162708631000005</c:v>
                </c:pt>
                <c:pt idx="87">
                  <c:v>9.658669562390001</c:v>
                </c:pt>
                <c:pt idx="88">
                  <c:v>9.7007459359310015</c:v>
                </c:pt>
                <c:pt idx="89">
                  <c:v>9.7425034948399016</c:v>
                </c:pt>
                <c:pt idx="90">
                  <c:v>9.7839457224555115</c:v>
                </c:pt>
                <c:pt idx="91">
                  <c:v>9.8250760745037198</c:v>
                </c:pt>
                <c:pt idx="92">
                  <c:v>9.8658979792618489</c:v>
                </c:pt>
                <c:pt idx="93">
                  <c:v>9.9064148377222132</c:v>
                </c:pt>
                <c:pt idx="94">
                  <c:v>9.9466300237548939</c:v>
                </c:pt>
                <c:pt idx="95">
                  <c:v>10.000791939999999</c:v>
                </c:pt>
                <c:pt idx="96">
                  <c:v>10.040257856</c:v>
                </c:pt>
                <c:pt idx="97">
                  <c:v>10.0794332978</c:v>
                </c:pt>
                <c:pt idx="98">
                  <c:v>10.118321525019999</c:v>
                </c:pt>
                <c:pt idx="99">
                  <c:v>10.156925770995999</c:v>
                </c:pt>
                <c:pt idx="100">
                  <c:v>10.195249242937599</c:v>
                </c:pt>
                <c:pt idx="101">
                  <c:v>10.233295122085019</c:v>
                </c:pt>
                <c:pt idx="102">
                  <c:v>10.271066563865496</c:v>
                </c:pt>
                <c:pt idx="103">
                  <c:v>10.308566698049018</c:v>
                </c:pt>
                <c:pt idx="104">
                  <c:v>10.345798628903395</c:v>
                </c:pt>
                <c:pt idx="105">
                  <c:v>10.395451100000001</c:v>
                </c:pt>
                <c:pt idx="106">
                  <c:v>10.432012274</c:v>
                </c:pt>
                <c:pt idx="107">
                  <c:v>10.46831557</c:v>
                </c:pt>
                <c:pt idx="108">
                  <c:v>10.504363984779999</c:v>
                </c:pt>
                <c:pt idx="109">
                  <c:v>10.540160490411999</c:v>
                </c:pt>
                <c:pt idx="110">
                  <c:v>10.575708034411798</c:v>
                </c:pt>
                <c:pt idx="111">
                  <c:v>10.611009539889778</c:v>
                </c:pt>
                <c:pt idx="112">
                  <c:v>10.646067905700729</c:v>
                </c:pt>
                <c:pt idx="113">
                  <c:v>10.680886006592793</c:v>
                </c:pt>
                <c:pt idx="114">
                  <c:v>10.715466693355564</c:v>
                </c:pt>
                <c:pt idx="115">
                  <c:v>10.761062839999999</c:v>
                </c:pt>
                <c:pt idx="116">
                  <c:v>10.795045234</c:v>
                </c:pt>
                <c:pt idx="117">
                  <c:v>10.828799717799999</c:v>
                </c:pt>
                <c:pt idx="118">
                  <c:v>10.862329041099999</c:v>
                </c:pt>
                <c:pt idx="119">
                  <c:v>10.895635930409998</c:v>
                </c:pt>
                <c:pt idx="120">
                  <c:v>10.928723089191598</c:v>
                </c:pt>
                <c:pt idx="121">
                  <c:v>10.961593197999289</c:v>
                </c:pt>
                <c:pt idx="122">
                  <c:v>10.994248914621377</c:v>
                </c:pt>
                <c:pt idx="123">
                  <c:v>11.026692874220512</c:v>
                </c:pt>
                <c:pt idx="124">
                  <c:v>11.05892768947376</c:v>
                </c:pt>
                <c:pt idx="125">
                  <c:v>11.10088678</c:v>
                </c:pt>
                <c:pt idx="126">
                  <c:v>11.132590071999999</c:v>
                </c:pt>
                <c:pt idx="127">
                  <c:v>11.164092950799999</c:v>
                </c:pt>
                <c:pt idx="128">
                  <c:v>11.195397934199999</c:v>
                </c:pt>
                <c:pt idx="129">
                  <c:v>11.226507518225999</c:v>
                </c:pt>
                <c:pt idx="130">
                  <c:v>11.257424177268499</c:v>
                </c:pt>
                <c:pt idx="131">
                  <c:v>11.288150364220169</c:v>
                </c:pt>
                <c:pt idx="132">
                  <c:v>11.318688510612718</c:v>
                </c:pt>
                <c:pt idx="133">
                  <c:v>11.349041026752996</c:v>
                </c:pt>
                <c:pt idx="134">
                  <c:v>11.379210301858331</c:v>
                </c:pt>
                <c:pt idx="135">
                  <c:v>11.417919700000001</c:v>
                </c:pt>
                <c:pt idx="136">
                  <c:v>11.44761886</c:v>
                </c:pt>
                <c:pt idx="137">
                  <c:v>11.4771427848</c:v>
                </c:pt>
                <c:pt idx="138">
                  <c:v>11.506493774459999</c:v>
                </c:pt>
                <c:pt idx="139">
                  <c:v>11.535674108651</c:v>
                </c:pt>
                <c:pt idx="140">
                  <c:v>11.5646860467852</c:v>
                </c:pt>
                <c:pt idx="141">
                  <c:v>11.59353182814567</c:v>
                </c:pt>
                <c:pt idx="142">
                  <c:v>11.622213672015489</c:v>
                </c:pt>
                <c:pt idx="143">
                  <c:v>11.650733777806352</c:v>
                </c:pt>
                <c:pt idx="144">
                  <c:v>11.679094325186638</c:v>
                </c:pt>
                <c:pt idx="145">
                  <c:v>11.714911300000001</c:v>
                </c:pt>
                <c:pt idx="146">
                  <c:v>11.742858108</c:v>
                </c:pt>
                <c:pt idx="147">
                  <c:v>11.7706526814</c:v>
                </c:pt>
                <c:pt idx="148">
                  <c:v>11.79829711637</c:v>
                </c:pt>
                <c:pt idx="149">
                  <c:v>11.825793489993</c:v>
                </c:pt>
                <c:pt idx="150">
                  <c:v>11.853143860389899</c:v>
                </c:pt>
                <c:pt idx="151">
                  <c:v>11.880350266843859</c:v>
                </c:pt>
                <c:pt idx="152">
                  <c:v>11.907414729924112</c:v>
                </c:pt>
                <c:pt idx="153">
                  <c:v>11.934339251609217</c:v>
                </c:pt>
                <c:pt idx="154">
                  <c:v>11.961125815409767</c:v>
                </c:pt>
                <c:pt idx="155">
                  <c:v>11.99437938</c:v>
                </c:pt>
                <c:pt idx="156">
                  <c:v>12.020803841999999</c:v>
                </c:pt>
                <c:pt idx="157">
                  <c:v>12.0470970311</c:v>
                </c:pt>
                <c:pt idx="158">
                  <c:v>12.073260852600001</c:v>
                </c:pt>
                <c:pt idx="159">
                  <c:v>12.099297193962</c:v>
                </c:pt>
                <c:pt idx="160">
                  <c:v>12.1252079249295</c:v>
                </c:pt>
                <c:pt idx="161">
                  <c:v>12.150994897646379</c:v>
                </c:pt>
                <c:pt idx="162">
                  <c:v>12.176659946775171</c:v>
                </c:pt>
                <c:pt idx="163">
                  <c:v>12.202204889614727</c:v>
                </c:pt>
                <c:pt idx="164">
                  <c:v>12.227631526217312</c:v>
                </c:pt>
                <c:pt idx="165">
                  <c:v>12.258623999999999</c:v>
                </c:pt>
                <c:pt idx="166">
                  <c:v>12.283735733</c:v>
                </c:pt>
                <c:pt idx="167">
                  <c:v>12.308735246099999</c:v>
                </c:pt>
                <c:pt idx="168">
                  <c:v>12.333624266219999</c:v>
                </c:pt>
                <c:pt idx="169">
                  <c:v>12.358404503636999</c:v>
                </c:pt>
                <c:pt idx="170">
                  <c:v>12.383077652098299</c:v>
                </c:pt>
                <c:pt idx="171">
                  <c:v>12.40764538893429</c:v>
                </c:pt>
                <c:pt idx="172">
                  <c:v>12.432109375170736</c:v>
                </c:pt>
                <c:pt idx="173">
                  <c:v>12.456471255640572</c:v>
                </c:pt>
                <c:pt idx="174">
                  <c:v>12.480732659095189</c:v>
                </c:pt>
                <c:pt idx="175">
                  <c:v>12.509741330000001</c:v>
                </c:pt>
                <c:pt idx="176">
                  <c:v>12.533730864000001</c:v>
                </c:pt>
                <c:pt idx="177">
                  <c:v>12.557625447300001</c:v>
                </c:pt>
                <c:pt idx="178">
                  <c:v>12.581426640390001</c:v>
                </c:pt>
                <c:pt idx="179">
                  <c:v>12.605135988250002</c:v>
                </c:pt>
                <c:pt idx="180">
                  <c:v>12.6287550204582</c:v>
                </c:pt>
                <c:pt idx="181">
                  <c:v>12.65228525129876</c:v>
                </c:pt>
                <c:pt idx="182">
                  <c:v>12.6757281798691</c:v>
                </c:pt>
                <c:pt idx="183">
                  <c:v>12.699085290186732</c:v>
                </c:pt>
                <c:pt idx="184">
                  <c:v>12.722358051295595</c:v>
                </c:pt>
                <c:pt idx="185">
                  <c:v>12.749636669999999</c:v>
                </c:pt>
                <c:pt idx="186">
                  <c:v>12.772676697</c:v>
                </c:pt>
                <c:pt idx="187">
                  <c:v>12.7956373782</c:v>
                </c:pt>
                <c:pt idx="188">
                  <c:v>12.81852011899</c:v>
                </c:pt>
                <c:pt idx="189">
                  <c:v>12.841326310331999</c:v>
                </c:pt>
                <c:pt idx="190">
                  <c:v>12.864057328863799</c:v>
                </c:pt>
                <c:pt idx="191">
                  <c:v>12.886714537002169</c:v>
                </c:pt>
                <c:pt idx="192">
                  <c:v>12.909299283045415</c:v>
                </c:pt>
                <c:pt idx="193">
                  <c:v>12.931812901275364</c:v>
                </c:pt>
                <c:pt idx="194">
                  <c:v>12.954256712058783</c:v>
                </c:pt>
                <c:pt idx="195">
                  <c:v>12.98003694</c:v>
                </c:pt>
                <c:pt idx="196">
                  <c:v>13.002283509</c:v>
                </c:pt>
                <c:pt idx="197">
                  <c:v>13.024464786099999</c:v>
                </c:pt>
                <c:pt idx="198">
                  <c:v>13.046582032409999</c:v>
                </c:pt>
                <c:pt idx="199">
                  <c:v>13.068636495649999</c:v>
                </c:pt>
                <c:pt idx="200">
                  <c:v>13.0906294102475</c:v>
                </c:pt>
                <c:pt idx="201">
                  <c:v>13.11256199743463</c:v>
                </c:pt>
                <c:pt idx="202">
                  <c:v>13.134435465344898</c:v>
                </c:pt>
                <c:pt idx="203">
                  <c:v>13.156251009109546</c:v>
                </c:pt>
                <c:pt idx="204">
                  <c:v>13.178009810953498</c:v>
                </c:pt>
                <c:pt idx="205">
                  <c:v>13.20250263</c:v>
                </c:pt>
                <c:pt idx="206">
                  <c:v>13.224096279999999</c:v>
                </c:pt>
                <c:pt idx="207">
                  <c:v>13.2456372492</c:v>
                </c:pt>
                <c:pt idx="208">
                  <c:v>13.26712666481</c:v>
                </c:pt>
                <c:pt idx="209">
                  <c:v>13.288565641625</c:v>
                </c:pt>
                <c:pt idx="210">
                  <c:v>13.3099552821188</c:v>
                </c:pt>
                <c:pt idx="211">
                  <c:v>13.33129667653731</c:v>
                </c:pt>
                <c:pt idx="212">
                  <c:v>13.352590902991366</c:v>
                </c:pt>
                <c:pt idx="213">
                  <c:v>13.373839027549051</c:v>
                </c:pt>
                <c:pt idx="214">
                  <c:v>13.395042104327519</c:v>
                </c:pt>
                <c:pt idx="215">
                  <c:v>13.418439129999999</c:v>
                </c:pt>
                <c:pt idx="216">
                  <c:v>13.439505971999999</c:v>
                </c:pt>
                <c:pt idx="217">
                  <c:v>13.460531405299999</c:v>
                </c:pt>
                <c:pt idx="218">
                  <c:v>13.481516432959999</c:v>
                </c:pt>
                <c:pt idx="219">
                  <c:v>13.502462046563</c:v>
                </c:pt>
                <c:pt idx="220">
                  <c:v>13.523369226303901</c:v>
                </c:pt>
                <c:pt idx="221">
                  <c:v>13.544238941077872</c:v>
                </c:pt>
                <c:pt idx="222">
                  <c:v>13.565072148568213</c:v>
                </c:pt>
                <c:pt idx="223">
                  <c:v>13.585869795333727</c:v>
                </c:pt>
                <c:pt idx="224">
                  <c:v>13.606632816895608</c:v>
                </c:pt>
                <c:pt idx="225">
                  <c:v>13.629107550000001</c:v>
                </c:pt>
                <c:pt idx="226">
                  <c:v>13.649760305000001</c:v>
                </c:pt>
                <c:pt idx="227">
                  <c:v>13.6703816819</c:v>
                </c:pt>
                <c:pt idx="228">
                  <c:v>13.69097256899</c:v>
                </c:pt>
                <c:pt idx="229">
                  <c:v>13.711533843972001</c:v>
                </c:pt>
                <c:pt idx="230">
                  <c:v>13.732066374043601</c:v>
                </c:pt>
                <c:pt idx="231">
                  <c:v>13.752571015981282</c:v>
                </c:pt>
                <c:pt idx="232">
                  <c:v>13.773048616223349</c:v>
                </c:pt>
                <c:pt idx="233">
                  <c:v>13.793500010952538</c:v>
                </c:pt>
                <c:pt idx="234">
                  <c:v>13.81392602617826</c:v>
                </c:pt>
                <c:pt idx="235">
                  <c:v>13.835635099999999</c:v>
                </c:pt>
                <c:pt idx="236">
                  <c:v>13.855974073999999</c:v>
                </c:pt>
                <c:pt idx="237">
                  <c:v>13.876290552799999</c:v>
                </c:pt>
                <c:pt idx="238">
                  <c:v>13.896585318809999</c:v>
                </c:pt>
                <c:pt idx="239">
                  <c:v>13.916859144687999</c:v>
                </c:pt>
                <c:pt idx="240">
                  <c:v>13.937112793420399</c:v>
                </c:pt>
                <c:pt idx="241">
                  <c:v>13.957347018401949</c:v>
                </c:pt>
                <c:pt idx="242">
                  <c:v>13.977562563515242</c:v>
                </c:pt>
                <c:pt idx="243">
                  <c:v>13.997760163209747</c:v>
                </c:pt>
                <c:pt idx="244">
                  <c:v>14.01794054258038</c:v>
                </c:pt>
                <c:pt idx="245">
                  <c:v>14.03902484</c:v>
                </c:pt>
                <c:pt idx="246">
                  <c:v>14.059138861999999</c:v>
                </c:pt>
                <c:pt idx="247">
                  <c:v>14.0792382129</c:v>
                </c:pt>
                <c:pt idx="248">
                  <c:v>14.099323577590001</c:v>
                </c:pt>
                <c:pt idx="249">
                  <c:v>14.119395632012001</c:v>
                </c:pt>
                <c:pt idx="250">
                  <c:v>14.1394550432359</c:v>
                </c:pt>
                <c:pt idx="251">
                  <c:v>14.15950246953488</c:v>
                </c:pt>
                <c:pt idx="252">
                  <c:v>14.179538560460291</c:v>
                </c:pt>
                <c:pt idx="253">
                  <c:v>14.199563956916082</c:v>
                </c:pt>
                <c:pt idx="254">
                  <c:v>14.219579291232783</c:v>
                </c:pt>
                <c:pt idx="255">
                  <c:v>14.240165060000001</c:v>
                </c:pt>
                <c:pt idx="256">
                  <c:v>14.260132371000001</c:v>
                </c:pt>
                <c:pt idx="257">
                  <c:v>14.280091859800001</c:v>
                </c:pt>
                <c:pt idx="258">
                  <c:v>14.30004412181</c:v>
                </c:pt>
                <c:pt idx="259">
                  <c:v>14.319989744251</c:v>
                </c:pt>
                <c:pt idx="260">
                  <c:v>14.339929306225701</c:v>
                </c:pt>
                <c:pt idx="261">
                  <c:v>14.35986337878899</c:v>
                </c:pt>
                <c:pt idx="262">
                  <c:v>14.379792525018201</c:v>
                </c:pt>
                <c:pt idx="263">
                  <c:v>14.399717300083093</c:v>
                </c:pt>
                <c:pt idx="264">
                  <c:v>14.419638251315568</c:v>
                </c:pt>
                <c:pt idx="265">
                  <c:v>14.43983817</c:v>
                </c:pt>
                <c:pt idx="266">
                  <c:v>14.459727258999999</c:v>
                </c:pt>
                <c:pt idx="267">
                  <c:v>14.479614479899999</c:v>
                </c:pt>
                <c:pt idx="268">
                  <c:v>14.499500346219998</c:v>
                </c:pt>
                <c:pt idx="269">
                  <c:v>14.519385363997998</c:v>
                </c:pt>
                <c:pt idx="270">
                  <c:v>14.539270031858598</c:v>
                </c:pt>
                <c:pt idx="271">
                  <c:v>14.559154841081098</c:v>
                </c:pt>
                <c:pt idx="272">
                  <c:v>14.579040275667129</c:v>
                </c:pt>
                <c:pt idx="273">
                  <c:v>14.598926812407843</c:v>
                </c:pt>
                <c:pt idx="274">
                  <c:v>14.618814920950658</c:v>
                </c:pt>
                <c:pt idx="275">
                  <c:v>14.638729059999999</c:v>
                </c:pt>
                <c:pt idx="276">
                  <c:v>14.658599467999998</c:v>
                </c:pt>
                <c:pt idx="277">
                  <c:v>14.678473143099998</c:v>
                </c:pt>
                <c:pt idx="278">
                  <c:v>14.698350523999999</c:v>
                </c:pt>
                <c:pt idx="279">
                  <c:v>14.718232042603999</c:v>
                </c:pt>
                <c:pt idx="280">
                  <c:v>14.738118124083599</c:v>
                </c:pt>
                <c:pt idx="281">
                  <c:v>14.758009186941418</c:v>
                </c:pt>
                <c:pt idx="282">
                  <c:v>14.777905643074266</c:v>
                </c:pt>
                <c:pt idx="283">
                  <c:v>14.797807897836003</c:v>
                </c:pt>
                <c:pt idx="284">
                  <c:v>14.817716350097891</c:v>
                </c:pt>
                <c:pt idx="285">
                  <c:v>14.83743314</c:v>
                </c:pt>
                <c:pt idx="286">
                  <c:v>14.857336219</c:v>
                </c:pt>
                <c:pt idx="287">
                  <c:v>14.8772469521</c:v>
                </c:pt>
                <c:pt idx="288">
                  <c:v>14.897165710039999</c:v>
                </c:pt>
                <c:pt idx="289">
                  <c:v>14.9170928574</c:v>
                </c:pt>
                <c:pt idx="290">
                  <c:v>14.937028752661799</c:v>
                </c:pt>
                <c:pt idx="291">
                  <c:v>14.956973748269899</c:v>
                </c:pt>
                <c:pt idx="292">
                  <c:v>14.976928190691639</c:v>
                </c:pt>
                <c:pt idx="293">
                  <c:v>14.996892420454875</c:v>
                </c:pt>
                <c:pt idx="294">
                  <c:v>15.016866772132657</c:v>
                </c:pt>
                <c:pt idx="295">
                  <c:v>15.03646393</c:v>
                </c:pt>
                <c:pt idx="296">
                  <c:v>15.056443550000001</c:v>
                </c:pt>
                <c:pt idx="297">
                  <c:v>15.0764345315</c:v>
                </c:pt>
                <c:pt idx="298">
                  <c:v>15.096437183640001</c:v>
                </c:pt>
                <c:pt idx="299">
                  <c:v>15.116451810018001</c:v>
                </c:pt>
                <c:pt idx="300">
                  <c:v>15.1364787087428</c:v>
                </c:pt>
                <c:pt idx="301">
                  <c:v>15.156518172487299</c:v>
                </c:pt>
                <c:pt idx="302">
                  <c:v>15.176570488324003</c:v>
                </c:pt>
                <c:pt idx="303">
                  <c:v>15.196635937232687</c:v>
                </c:pt>
                <c:pt idx="304">
                  <c:v>15.216714793246149</c:v>
                </c:pt>
                <c:pt idx="305">
                  <c:v>15.23626013</c:v>
                </c:pt>
                <c:pt idx="306">
                  <c:v>15.256353364999999</c:v>
                </c:pt>
                <c:pt idx="307">
                  <c:v>15.276461052899998</c:v>
                </c:pt>
                <c:pt idx="308">
                  <c:v>15.296583447419998</c:v>
                </c:pt>
                <c:pt idx="309">
                  <c:v>15.316720797265997</c:v>
                </c:pt>
                <c:pt idx="310">
                  <c:v>15.336873346187797</c:v>
                </c:pt>
                <c:pt idx="311">
                  <c:v>15.357041330854347</c:v>
                </c:pt>
                <c:pt idx="312">
                  <c:v>15.377224977410844</c:v>
                </c:pt>
                <c:pt idx="313">
                  <c:v>15.397424497367306</c:v>
                </c:pt>
                <c:pt idx="314">
                  <c:v>15.417640083296561</c:v>
                </c:pt>
                <c:pt idx="315">
                  <c:v>15.43719248</c:v>
                </c:pt>
                <c:pt idx="316">
                  <c:v>15.457430244000001</c:v>
                </c:pt>
                <c:pt idx="317">
                  <c:v>15.477684998100001</c:v>
                </c:pt>
                <c:pt idx="318">
                  <c:v>15.49795694588</c:v>
                </c:pt>
                <c:pt idx="319">
                  <c:v>15.518246286484001</c:v>
                </c:pt>
                <c:pt idx="320">
                  <c:v>15.5385531928533</c:v>
                </c:pt>
                <c:pt idx="321">
                  <c:v>15.55887779641931</c:v>
                </c:pt>
                <c:pt idx="322">
                  <c:v>15.579220176975454</c:v>
                </c:pt>
                <c:pt idx="323">
                  <c:v>15.599580356659859</c:v>
                </c:pt>
                <c:pt idx="324">
                  <c:v>15.619958297160942</c:v>
                </c:pt>
                <c:pt idx="325">
                  <c:v>15.63957012</c:v>
                </c:pt>
                <c:pt idx="326">
                  <c:v>15.659977785000001</c:v>
                </c:pt>
                <c:pt idx="327">
                  <c:v>15.680404475900001</c:v>
                </c:pt>
                <c:pt idx="328">
                  <c:v>15.700850351920002</c:v>
                </c:pt>
                <c:pt idx="329">
                  <c:v>15.721315350177001</c:v>
                </c:pt>
                <c:pt idx="330">
                  <c:v>15.741799228513401</c:v>
                </c:pt>
                <c:pt idx="331">
                  <c:v>15.76230160198075</c:v>
                </c:pt>
                <c:pt idx="332">
                  <c:v>15.782821973819496</c:v>
                </c:pt>
                <c:pt idx="333">
                  <c:v>15.803359761670686</c:v>
                </c:pt>
                <c:pt idx="334">
                  <c:v>15.823914319663443</c:v>
                </c:pt>
                <c:pt idx="335">
                  <c:v>15.843646769999999</c:v>
                </c:pt>
                <c:pt idx="336">
                  <c:v>15.864244694</c:v>
                </c:pt>
                <c:pt idx="337">
                  <c:v>15.884863236099999</c:v>
                </c:pt>
                <c:pt idx="338">
                  <c:v>15.90550033449</c:v>
                </c:pt>
                <c:pt idx="339">
                  <c:v>15.926154133541001</c:v>
                </c:pt>
                <c:pt idx="340">
                  <c:v>15.9468229631869</c:v>
                </c:pt>
                <c:pt idx="341">
                  <c:v>15.967505320368209</c:v>
                </c:pt>
                <c:pt idx="342">
                  <c:v>15.988199852331388</c:v>
                </c:pt>
                <c:pt idx="343">
                  <c:v>16.008905341598251</c:v>
                </c:pt>
                <c:pt idx="344">
                  <c:v>16.029620692438424</c:v>
                </c:pt>
                <c:pt idx="345">
                  <c:v>16.049626010000001</c:v>
                </c:pt>
                <c:pt idx="346">
                  <c:v>16.070430115000001</c:v>
                </c:pt>
                <c:pt idx="347">
                  <c:v>16.09123422</c:v>
                </c:pt>
                <c:pt idx="348">
                  <c:v>16.112038325</c:v>
                </c:pt>
                <c:pt idx="349">
                  <c:v>16.13284243</c:v>
                </c:pt>
                <c:pt idx="350">
                  <c:v>16.153646535</c:v>
                </c:pt>
                <c:pt idx="351">
                  <c:v>16.17445064</c:v>
                </c:pt>
                <c:pt idx="352">
                  <c:v>16.195254745</c:v>
                </c:pt>
                <c:pt idx="353">
                  <c:v>16.21605885</c:v>
                </c:pt>
                <c:pt idx="354">
                  <c:v>16.236862954999999</c:v>
                </c:pt>
                <c:pt idx="355">
                  <c:v>16.257667059999999</c:v>
                </c:pt>
                <c:pt idx="356">
                  <c:v>16.278633559999999</c:v>
                </c:pt>
                <c:pt idx="357">
                  <c:v>16.29960006</c:v>
                </c:pt>
                <c:pt idx="358">
                  <c:v>16.32056656</c:v>
                </c:pt>
                <c:pt idx="359">
                  <c:v>16.34153306</c:v>
                </c:pt>
                <c:pt idx="360">
                  <c:v>16.36249956</c:v>
                </c:pt>
              </c:numCache>
            </c:numRef>
          </c:val>
        </c:ser>
        <c:ser>
          <c:idx val="8"/>
          <c:order val="8"/>
          <c:tx>
            <c:strRef>
              <c:f>Table!$L$1</c:f>
              <c:strCache>
                <c:ptCount val="1"/>
                <c:pt idx="0">
                  <c:v>95th</c:v>
                </c:pt>
              </c:strCache>
            </c:strRef>
          </c:tx>
          <c:spPr>
            <a:ln w="25400">
              <a:solidFill>
                <a:srgbClr val="808080"/>
              </a:solidFill>
              <a:prstDash val="solid"/>
            </a:ln>
          </c:spPr>
          <c:marker>
            <c:symbol val="none"/>
          </c:marker>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Table!$L$2:$L$362</c:f>
              <c:numCache>
                <c:formatCode>General</c:formatCode>
                <c:ptCount val="361"/>
                <c:pt idx="0">
                  <c:v>4.1526365939999996</c:v>
                </c:pt>
                <c:pt idx="1">
                  <c:v>4.2478765516000001</c:v>
                </c:pt>
                <c:pt idx="2">
                  <c:v>4.3418751750400002</c:v>
                </c:pt>
                <c:pt idx="3">
                  <c:v>4.4347274010260005</c:v>
                </c:pt>
                <c:pt idx="4">
                  <c:v>4.5265105554678007</c:v>
                </c:pt>
                <c:pt idx="5">
                  <c:v>4.6288363820000002</c:v>
                </c:pt>
                <c:pt idx="6">
                  <c:v>4.7178696688000006</c:v>
                </c:pt>
                <c:pt idx="7">
                  <c:v>4.8061363049700008</c:v>
                </c:pt>
                <c:pt idx="8">
                  <c:v>4.8936431732350005</c:v>
                </c:pt>
                <c:pt idx="9">
                  <c:v>4.9803971088772006</c:v>
                </c:pt>
                <c:pt idx="10">
                  <c:v>5.0664048999815705</c:v>
                </c:pt>
                <c:pt idx="11">
                  <c:v>5.1516732876820388</c:v>
                </c:pt>
                <c:pt idx="12">
                  <c:v>5.236208966408114</c:v>
                </c:pt>
                <c:pt idx="13">
                  <c:v>5.3200185841317804</c:v>
                </c:pt>
                <c:pt idx="14">
                  <c:v>5.4031087426145081</c:v>
                </c:pt>
                <c:pt idx="15">
                  <c:v>5.51916925</c:v>
                </c:pt>
                <c:pt idx="16">
                  <c:v>5.6005360304999998</c:v>
                </c:pt>
                <c:pt idx="17">
                  <c:v>5.6812049876200001</c:v>
                </c:pt>
                <c:pt idx="18">
                  <c:v>5.7611825296569998</c:v>
                </c:pt>
                <c:pt idx="19">
                  <c:v>5.8404750199209001</c:v>
                </c:pt>
                <c:pt idx="20">
                  <c:v>5.9190887769862499</c:v>
                </c:pt>
                <c:pt idx="21">
                  <c:v>5.9970300749427929</c:v>
                </c:pt>
                <c:pt idx="22">
                  <c:v>6.0743051436447821</c:v>
                </c:pt>
                <c:pt idx="23">
                  <c:v>6.1509201689590576</c:v>
                </c:pt>
                <c:pt idx="24">
                  <c:v>6.2268812930118695</c:v>
                </c:pt>
                <c:pt idx="25">
                  <c:v>6.3328370549999997</c:v>
                </c:pt>
                <c:pt idx="26">
                  <c:v>6.4072256016999996</c:v>
                </c:pt>
                <c:pt idx="27">
                  <c:v>6.4809804079899997</c:v>
                </c:pt>
                <c:pt idx="28">
                  <c:v>6.554107432296</c:v>
                </c:pt>
                <c:pt idx="29">
                  <c:v>6.6266125905743998</c:v>
                </c:pt>
                <c:pt idx="30">
                  <c:v>6.6985017565516793</c:v>
                </c:pt>
                <c:pt idx="31">
                  <c:v>6.7697807619626857</c:v>
                </c:pt>
                <c:pt idx="32">
                  <c:v>6.8404553967875383</c:v>
                </c:pt>
                <c:pt idx="33">
                  <c:v>6.9105314094871808</c:v>
                </c:pt>
                <c:pt idx="34">
                  <c:v>6.9800145072375832</c:v>
                </c:pt>
                <c:pt idx="35">
                  <c:v>7.0767225219999998</c:v>
                </c:pt>
                <c:pt idx="36">
                  <c:v>7.1447736645999997</c:v>
                </c:pt>
                <c:pt idx="37">
                  <c:v>7.2122506510499997</c:v>
                </c:pt>
                <c:pt idx="38">
                  <c:v>7.2791590150799994</c:v>
                </c:pt>
                <c:pt idx="39">
                  <c:v>7.345504250347199</c:v>
                </c:pt>
                <c:pt idx="40">
                  <c:v>7.4112918106617389</c:v>
                </c:pt>
                <c:pt idx="41">
                  <c:v>7.4765271102112116</c:v>
                </c:pt>
                <c:pt idx="42">
                  <c:v>7.5412155237839658</c:v>
                </c:pt>
                <c:pt idx="43">
                  <c:v>7.6053623869912084</c:v>
                </c:pt>
                <c:pt idx="44">
                  <c:v>7.6689729964879314</c:v>
                </c:pt>
                <c:pt idx="45">
                  <c:v>7.7572339479999997</c:v>
                </c:pt>
                <c:pt idx="46">
                  <c:v>7.8195435290999997</c:v>
                </c:pt>
                <c:pt idx="47">
                  <c:v>7.88133429135</c:v>
                </c:pt>
                <c:pt idx="48">
                  <c:v>7.9426113677519998</c:v>
                </c:pt>
                <c:pt idx="49">
                  <c:v>8.0033798534925999</c:v>
                </c:pt>
                <c:pt idx="50">
                  <c:v>8.0636448061564696</c:v>
                </c:pt>
                <c:pt idx="51">
                  <c:v>8.1234112459387493</c:v>
                </c:pt>
                <c:pt idx="52">
                  <c:v>8.1826841558563874</c:v>
                </c:pt>
                <c:pt idx="53">
                  <c:v>8.2414684819584423</c:v>
                </c:pt>
                <c:pt idx="54">
                  <c:v>8.2997691335353458</c:v>
                </c:pt>
                <c:pt idx="55">
                  <c:v>8.3803297590000003</c:v>
                </c:pt>
                <c:pt idx="56">
                  <c:v>8.4374511516000013</c:v>
                </c:pt>
                <c:pt idx="57">
                  <c:v>8.4941050553700013</c:v>
                </c:pt>
                <c:pt idx="58">
                  <c:v>8.5502962251580019</c:v>
                </c:pt>
                <c:pt idx="59">
                  <c:v>8.6060293801313019</c:v>
                </c:pt>
                <c:pt idx="60">
                  <c:v>8.6613092039792612</c:v>
                </c:pt>
                <c:pt idx="61">
                  <c:v>8.7161403451151305</c:v>
                </c:pt>
                <c:pt idx="62">
                  <c:v>8.7705274168769431</c:v>
                </c:pt>
                <c:pt idx="63">
                  <c:v>8.8244749977274868</c:v>
                </c:pt>
                <c:pt idx="64">
                  <c:v>8.877987631453335</c:v>
                </c:pt>
                <c:pt idx="65">
                  <c:v>8.9515436850000007</c:v>
                </c:pt>
                <c:pt idx="66">
                  <c:v>9.0039901893000014</c:v>
                </c:pt>
                <c:pt idx="67">
                  <c:v>9.0560167532500007</c:v>
                </c:pt>
                <c:pt idx="68">
                  <c:v>9.1076277748910002</c:v>
                </c:pt>
                <c:pt idx="69">
                  <c:v>9.1588276186108999</c:v>
                </c:pt>
                <c:pt idx="70">
                  <c:v>9.2096206153379505</c:v>
                </c:pt>
                <c:pt idx="71">
                  <c:v>9.2600110627332572</c:v>
                </c:pt>
                <c:pt idx="72">
                  <c:v>9.3100032253823723</c:v>
                </c:pt>
                <c:pt idx="73">
                  <c:v>9.3596013349859728</c:v>
                </c:pt>
                <c:pt idx="74">
                  <c:v>9.4088095905496658</c:v>
                </c:pt>
                <c:pt idx="75">
                  <c:v>9.476008728</c:v>
                </c:pt>
                <c:pt idx="76">
                  <c:v>9.5242558287999994</c:v>
                </c:pt>
                <c:pt idx="77">
                  <c:v>9.5721269696599993</c:v>
                </c:pt>
                <c:pt idx="78">
                  <c:v>9.6196262120899991</c:v>
                </c:pt>
                <c:pt idx="79">
                  <c:v>9.666757585881399</c:v>
                </c:pt>
                <c:pt idx="80">
                  <c:v>9.7135250892910197</c:v>
                </c:pt>
                <c:pt idx="81">
                  <c:v>9.7599326892244012</c:v>
                </c:pt>
                <c:pt idx="82">
                  <c:v>9.8059843214183804</c:v>
                </c:pt>
                <c:pt idx="83">
                  <c:v>9.8516838906229083</c:v>
                </c:pt>
                <c:pt idx="84">
                  <c:v>9.8970352707821334</c:v>
                </c:pt>
                <c:pt idx="85">
                  <c:v>9.9584797359999992</c:v>
                </c:pt>
                <c:pt idx="86">
                  <c:v>10.0029672374</c:v>
                </c:pt>
                <c:pt idx="87">
                  <c:v>10.047119393959999</c:v>
                </c:pt>
                <c:pt idx="88">
                  <c:v>10.090939950004</c:v>
                </c:pt>
                <c:pt idx="89">
                  <c:v>10.1344326199776</c:v>
                </c:pt>
                <c:pt idx="90">
                  <c:v>10.17760108862484</c:v>
                </c:pt>
                <c:pt idx="91">
                  <c:v>10.220449011164186</c:v>
                </c:pt>
                <c:pt idx="92">
                  <c:v>10.262980013463666</c:v>
                </c:pt>
                <c:pt idx="93">
                  <c:v>10.305197692215167</c:v>
                </c:pt>
                <c:pt idx="94">
                  <c:v>10.347105615107894</c:v>
                </c:pt>
                <c:pt idx="95">
                  <c:v>10.40335475</c:v>
                </c:pt>
                <c:pt idx="96">
                  <c:v>10.444488803</c:v>
                </c:pt>
                <c:pt idx="97">
                  <c:v>10.485324954400001</c:v>
                </c:pt>
                <c:pt idx="98">
                  <c:v>10.525866649740001</c:v>
                </c:pt>
                <c:pt idx="99">
                  <c:v>10.566117306450002</c:v>
                </c:pt>
                <c:pt idx="100">
                  <c:v>10.606080314018302</c:v>
                </c:pt>
                <c:pt idx="101">
                  <c:v>10.645759034158992</c:v>
                </c:pt>
                <c:pt idx="102">
                  <c:v>10.685156800978673</c:v>
                </c:pt>
                <c:pt idx="103">
                  <c:v>10.724276921142438</c:v>
                </c:pt>
                <c:pt idx="104">
                  <c:v>10.763122674039145</c:v>
                </c:pt>
                <c:pt idx="105">
                  <c:v>10.81469528</c:v>
                </c:pt>
                <c:pt idx="106">
                  <c:v>10.852850317</c:v>
                </c:pt>
                <c:pt idx="107">
                  <c:v>10.890741907799999</c:v>
                </c:pt>
                <c:pt idx="108">
                  <c:v>10.928373216839999</c:v>
                </c:pt>
                <c:pt idx="109">
                  <c:v>10.965747382132999</c:v>
                </c:pt>
                <c:pt idx="110">
                  <c:v>11.0028675154252</c:v>
                </c:pt>
                <c:pt idx="111">
                  <c:v>11.0397367023558</c:v>
                </c:pt>
                <c:pt idx="112">
                  <c:v>11.076358002616336</c:v>
                </c:pt>
                <c:pt idx="113">
                  <c:v>11.1127344501095</c:v>
                </c:pt>
                <c:pt idx="114">
                  <c:v>11.148869053107401</c:v>
                </c:pt>
                <c:pt idx="115">
                  <c:v>11.19624565</c:v>
                </c:pt>
                <c:pt idx="116">
                  <c:v>11.231766224999999</c:v>
                </c:pt>
                <c:pt idx="117">
                  <c:v>11.267054998199999</c:v>
                </c:pt>
                <c:pt idx="118">
                  <c:v>11.30211486977</c:v>
                </c:pt>
                <c:pt idx="119">
                  <c:v>11.336948715055</c:v>
                </c:pt>
                <c:pt idx="120">
                  <c:v>11.371559384731199</c:v>
                </c:pt>
                <c:pt idx="121">
                  <c:v>11.405949704961159</c:v>
                </c:pt>
                <c:pt idx="122">
                  <c:v>11.440122477547975</c:v>
                </c:pt>
                <c:pt idx="123">
                  <c:v>11.474080480088514</c:v>
                </c:pt>
                <c:pt idx="124">
                  <c:v>11.507826466125762</c:v>
                </c:pt>
                <c:pt idx="125">
                  <c:v>11.551451399999999</c:v>
                </c:pt>
                <c:pt idx="126">
                  <c:v>11.584653957</c:v>
                </c:pt>
                <c:pt idx="127">
                  <c:v>11.617653713900001</c:v>
                </c:pt>
                <c:pt idx="128">
                  <c:v>11.650453322620001</c:v>
                </c:pt>
                <c:pt idx="129">
                  <c:v>11.683055411817001</c:v>
                </c:pt>
                <c:pt idx="130">
                  <c:v>11.715462587030801</c:v>
                </c:pt>
                <c:pt idx="131">
                  <c:v>11.747677430829311</c:v>
                </c:pt>
                <c:pt idx="132">
                  <c:v>11.779702502953359</c:v>
                </c:pt>
                <c:pt idx="133">
                  <c:v>11.811540340460994</c:v>
                </c:pt>
                <c:pt idx="134">
                  <c:v>11.843193457871248</c:v>
                </c:pt>
                <c:pt idx="135">
                  <c:v>11.88347697</c:v>
                </c:pt>
                <c:pt idx="136">
                  <c:v>11.914651526</c:v>
                </c:pt>
                <c:pt idx="137">
                  <c:v>11.9456498011</c:v>
                </c:pt>
                <c:pt idx="138">
                  <c:v>11.97647421459</c:v>
                </c:pt>
                <c:pt idx="139">
                  <c:v>12.007127163955001</c:v>
                </c:pt>
                <c:pt idx="140">
                  <c:v>12.037611025015901</c:v>
                </c:pt>
                <c:pt idx="141">
                  <c:v>12.067928152069801</c:v>
                </c:pt>
                <c:pt idx="142">
                  <c:v>12.098080878029693</c:v>
                </c:pt>
                <c:pt idx="143">
                  <c:v>12.128071514563546</c:v>
                </c:pt>
                <c:pt idx="144">
                  <c:v>12.157902352232762</c:v>
                </c:pt>
                <c:pt idx="145">
                  <c:v>12.195222530000001</c:v>
                </c:pt>
                <c:pt idx="146">
                  <c:v>12.224634277</c:v>
                </c:pt>
                <c:pt idx="147">
                  <c:v>12.253893936000001</c:v>
                </c:pt>
                <c:pt idx="148">
                  <c:v>12.283003708240001</c:v>
                </c:pt>
                <c:pt idx="149">
                  <c:v>12.311965774564001</c:v>
                </c:pt>
                <c:pt idx="150">
                  <c:v>12.3407822955549</c:v>
                </c:pt>
                <c:pt idx="151">
                  <c:v>12.36945541166873</c:v>
                </c:pt>
                <c:pt idx="152">
                  <c:v>12.397987243368219</c:v>
                </c:pt>
                <c:pt idx="153">
                  <c:v>12.42637989125571</c:v>
                </c:pt>
                <c:pt idx="154">
                  <c:v>12.454635436205438</c:v>
                </c:pt>
                <c:pt idx="155">
                  <c:v>12.48934</c:v>
                </c:pt>
                <c:pt idx="156">
                  <c:v>12.517230867</c:v>
                </c:pt>
                <c:pt idx="157">
                  <c:v>12.544991658400001</c:v>
                </c:pt>
                <c:pt idx="158">
                  <c:v>12.57262437148</c:v>
                </c:pt>
                <c:pt idx="159">
                  <c:v>12.600130984472999</c:v>
                </c:pt>
                <c:pt idx="160">
                  <c:v>12.627513456693199</c:v>
                </c:pt>
                <c:pt idx="161">
                  <c:v>12.654773728663619</c:v>
                </c:pt>
                <c:pt idx="162">
                  <c:v>12.681913722243142</c:v>
                </c:pt>
                <c:pt idx="163">
                  <c:v>12.708935340752982</c:v>
                </c:pt>
                <c:pt idx="164">
                  <c:v>12.735840469102582</c:v>
                </c:pt>
                <c:pt idx="165">
                  <c:v>12.76824867</c:v>
                </c:pt>
                <c:pt idx="166">
                  <c:v>12.794838780999999</c:v>
                </c:pt>
                <c:pt idx="167">
                  <c:v>12.821318789199999</c:v>
                </c:pt>
                <c:pt idx="168">
                  <c:v>12.84769050141</c:v>
                </c:pt>
                <c:pt idx="169">
                  <c:v>12.873955706675</c:v>
                </c:pt>
                <c:pt idx="170">
                  <c:v>12.9001161763974</c:v>
                </c:pt>
                <c:pt idx="171">
                  <c:v>12.926173664458851</c:v>
                </c:pt>
                <c:pt idx="172">
                  <c:v>12.952129907341549</c:v>
                </c:pt>
                <c:pt idx="173">
                  <c:v>12.977986624248985</c:v>
                </c:pt>
                <c:pt idx="174">
                  <c:v>13.003745517226132</c:v>
                </c:pt>
                <c:pt idx="175">
                  <c:v>13.03414978</c:v>
                </c:pt>
                <c:pt idx="176">
                  <c:v>13.059638863</c:v>
                </c:pt>
                <c:pt idx="177">
                  <c:v>13.0850359113</c:v>
                </c:pt>
                <c:pt idx="178">
                  <c:v>13.110342554060001</c:v>
                </c:pt>
                <c:pt idx="179">
                  <c:v>13.135560403899001</c:v>
                </c:pt>
                <c:pt idx="180">
                  <c:v>13.160691057011901</c:v>
                </c:pt>
                <c:pt idx="181">
                  <c:v>13.185736093285831</c:v>
                </c:pt>
                <c:pt idx="182">
                  <c:v>13.210697076415913</c:v>
                </c:pt>
                <c:pt idx="183">
                  <c:v>13.235575554020459</c:v>
                </c:pt>
                <c:pt idx="184">
                  <c:v>13.260373057755599</c:v>
                </c:pt>
                <c:pt idx="185">
                  <c:v>13.289040610000001</c:v>
                </c:pt>
                <c:pt idx="186">
                  <c:v>13.313609346</c:v>
                </c:pt>
                <c:pt idx="187">
                  <c:v>13.338102338900001</c:v>
                </c:pt>
                <c:pt idx="188">
                  <c:v>13.362521052450001</c:v>
                </c:pt>
                <c:pt idx="189">
                  <c:v>13.386866935028001</c:v>
                </c:pt>
                <c:pt idx="190">
                  <c:v>13.411141419751202</c:v>
                </c:pt>
                <c:pt idx="191">
                  <c:v>13.435345924586652</c:v>
                </c:pt>
                <c:pt idx="192">
                  <c:v>13.45948185246136</c:v>
                </c:pt>
                <c:pt idx="193">
                  <c:v>13.483550591371865</c:v>
                </c:pt>
                <c:pt idx="194">
                  <c:v>13.507553514493274</c:v>
                </c:pt>
                <c:pt idx="195">
                  <c:v>13.53472797</c:v>
                </c:pt>
                <c:pt idx="196">
                  <c:v>13.558539275000001</c:v>
                </c:pt>
                <c:pt idx="197">
                  <c:v>13.582289474400001</c:v>
                </c:pt>
                <c:pt idx="198">
                  <c:v>13.605979878230002</c:v>
                </c:pt>
                <c:pt idx="199">
                  <c:v>13.629611782260001</c:v>
                </c:pt>
                <c:pt idx="200">
                  <c:v>13.653186468105702</c:v>
                </c:pt>
                <c:pt idx="201">
                  <c:v>13.676705203333732</c:v>
                </c:pt>
                <c:pt idx="202">
                  <c:v>13.700169241566401</c:v>
                </c:pt>
                <c:pt idx="203">
                  <c:v>13.723579822585958</c:v>
                </c:pt>
                <c:pt idx="204">
                  <c:v>13.746938172438353</c:v>
                </c:pt>
                <c:pt idx="205">
                  <c:v>13.77284102</c:v>
                </c:pt>
                <c:pt idx="206">
                  <c:v>13.796041269</c:v>
                </c:pt>
                <c:pt idx="207">
                  <c:v>13.8191935127</c:v>
                </c:pt>
                <c:pt idx="208">
                  <c:v>13.84229891853</c:v>
                </c:pt>
                <c:pt idx="209">
                  <c:v>13.865358640717</c:v>
                </c:pt>
                <c:pt idx="210">
                  <c:v>13.888373820386001</c:v>
                </c:pt>
                <c:pt idx="211">
                  <c:v>13.91134558566042</c:v>
                </c:pt>
                <c:pt idx="212">
                  <c:v>13.934275051761961</c:v>
                </c:pt>
                <c:pt idx="213">
                  <c:v>13.957163321109924</c:v>
                </c:pt>
                <c:pt idx="214">
                  <c:v>13.980011483419995</c:v>
                </c:pt>
                <c:pt idx="215">
                  <c:v>14.004843510000001</c:v>
                </c:pt>
                <c:pt idx="216">
                  <c:v>14.027563706</c:v>
                </c:pt>
                <c:pt idx="217">
                  <c:v>14.050247571</c:v>
                </c:pt>
                <c:pt idx="218">
                  <c:v>14.072896140399999</c:v>
                </c:pt>
                <c:pt idx="219">
                  <c:v>14.095510437406999</c:v>
                </c:pt>
                <c:pt idx="220">
                  <c:v>14.1180914731302</c:v>
                </c:pt>
                <c:pt idx="221">
                  <c:v>14.140640246675829</c:v>
                </c:pt>
                <c:pt idx="222">
                  <c:v>14.163157745241584</c:v>
                </c:pt>
                <c:pt idx="223">
                  <c:v>14.185644944210638</c:v>
                </c:pt>
                <c:pt idx="224">
                  <c:v>14.20810280724524</c:v>
                </c:pt>
                <c:pt idx="225">
                  <c:v>14.232045469999999</c:v>
                </c:pt>
                <c:pt idx="226">
                  <c:v>14.254402356</c:v>
                </c:pt>
                <c:pt idx="227">
                  <c:v>14.276733265000001</c:v>
                </c:pt>
                <c:pt idx="228">
                  <c:v>14.29903911047</c:v>
                </c:pt>
                <c:pt idx="229">
                  <c:v>14.321320794639</c:v>
                </c:pt>
                <c:pt idx="230">
                  <c:v>14.343579208586499</c:v>
                </c:pt>
                <c:pt idx="231">
                  <c:v>14.36581523233337</c:v>
                </c:pt>
                <c:pt idx="232">
                  <c:v>14.388029734932127</c:v>
                </c:pt>
                <c:pt idx="233">
                  <c:v>14.41022357455665</c:v>
                </c:pt>
                <c:pt idx="234">
                  <c:v>14.432397598591349</c:v>
                </c:pt>
                <c:pt idx="235">
                  <c:v>14.45561433</c:v>
                </c:pt>
                <c:pt idx="236">
                  <c:v>14.477711445999999</c:v>
                </c:pt>
                <c:pt idx="237">
                  <c:v>14.499791719699999</c:v>
                </c:pt>
                <c:pt idx="238">
                  <c:v>14.521855952159999</c:v>
                </c:pt>
                <c:pt idx="239">
                  <c:v>14.543904934114</c:v>
                </c:pt>
                <c:pt idx="240">
                  <c:v>14.5659394460552</c:v>
                </c:pt>
                <c:pt idx="241">
                  <c:v>14.58796025832094</c:v>
                </c:pt>
                <c:pt idx="242">
                  <c:v>14.609968131177345</c:v>
                </c:pt>
                <c:pt idx="243">
                  <c:v>14.631963814903639</c:v>
                </c:pt>
                <c:pt idx="244">
                  <c:v>14.653948049876121</c:v>
                </c:pt>
                <c:pt idx="245">
                  <c:v>14.676585490000001</c:v>
                </c:pt>
                <c:pt idx="246">
                  <c:v>14.698514183</c:v>
                </c:pt>
                <c:pt idx="247">
                  <c:v>14.720434044300001</c:v>
                </c:pt>
                <c:pt idx="248">
                  <c:v>14.7423457717</c:v>
                </c:pt>
                <c:pt idx="249">
                  <c:v>14.764250053526</c:v>
                </c:pt>
                <c:pt idx="250">
                  <c:v>14.7861475687126</c:v>
                </c:pt>
                <c:pt idx="251">
                  <c:v>14.808038986884981</c:v>
                </c:pt>
                <c:pt idx="252">
                  <c:v>14.829924968440288</c:v>
                </c:pt>
                <c:pt idx="253">
                  <c:v>14.85180616462846</c:v>
                </c:pt>
                <c:pt idx="254">
                  <c:v>14.873683217632498</c:v>
                </c:pt>
                <c:pt idx="255">
                  <c:v>14.89587242</c:v>
                </c:pt>
                <c:pt idx="256">
                  <c:v>14.917712796</c:v>
                </c:pt>
                <c:pt idx="257">
                  <c:v>14.939551318299999</c:v>
                </c:pt>
                <c:pt idx="258">
                  <c:v>14.961388589959999</c:v>
                </c:pt>
                <c:pt idx="259">
                  <c:v>14.983225205391999</c:v>
                </c:pt>
                <c:pt idx="260">
                  <c:v>15.005061750436399</c:v>
                </c:pt>
                <c:pt idx="261">
                  <c:v>15.026898802438058</c:v>
                </c:pt>
                <c:pt idx="262">
                  <c:v>15.048736930322015</c:v>
                </c:pt>
                <c:pt idx="263">
                  <c:v>15.070576694668846</c:v>
                </c:pt>
                <c:pt idx="264">
                  <c:v>15.09241864778968</c:v>
                </c:pt>
                <c:pt idx="265">
                  <c:v>15.114276179999999</c:v>
                </c:pt>
                <c:pt idx="266">
                  <c:v>15.136098018999999</c:v>
                </c:pt>
                <c:pt idx="267">
                  <c:v>15.157924034899999</c:v>
                </c:pt>
                <c:pt idx="268">
                  <c:v>15.179754744279998</c:v>
                </c:pt>
                <c:pt idx="269">
                  <c:v>15.201590655835998</c:v>
                </c:pt>
                <c:pt idx="270">
                  <c:v>15.223432270452999</c:v>
                </c:pt>
                <c:pt idx="271">
                  <c:v>15.24528008127762</c:v>
                </c:pt>
                <c:pt idx="272">
                  <c:v>15.267134573790319</c:v>
                </c:pt>
                <c:pt idx="273">
                  <c:v>15.288996225877193</c:v>
                </c:pt>
                <c:pt idx="274">
                  <c:v>15.31086550790137</c:v>
                </c:pt>
                <c:pt idx="275">
                  <c:v>15.33249457</c:v>
                </c:pt>
                <c:pt idx="276">
                  <c:v>15.354358178</c:v>
                </c:pt>
                <c:pt idx="277">
                  <c:v>15.376231128700001</c:v>
                </c:pt>
                <c:pt idx="278">
                  <c:v>15.39811385984</c:v>
                </c:pt>
                <c:pt idx="279">
                  <c:v>15.420006802006</c:v>
                </c:pt>
                <c:pt idx="280">
                  <c:v>15.4419103786992</c:v>
                </c:pt>
                <c:pt idx="281">
                  <c:v>15.463825006404599</c:v>
                </c:pt>
                <c:pt idx="282">
                  <c:v>15.485751094659072</c:v>
                </c:pt>
                <c:pt idx="283">
                  <c:v>15.507689046118957</c:v>
                </c:pt>
                <c:pt idx="284">
                  <c:v>15.529639256624501</c:v>
                </c:pt>
                <c:pt idx="285">
                  <c:v>15.551130649999999</c:v>
                </c:pt>
                <c:pt idx="286">
                  <c:v>15.573087684999999</c:v>
                </c:pt>
                <c:pt idx="287">
                  <c:v>15.595058440099999</c:v>
                </c:pt>
                <c:pt idx="288">
                  <c:v>15.617043281499999</c:v>
                </c:pt>
                <c:pt idx="289">
                  <c:v>15.639042568937999</c:v>
                </c:pt>
                <c:pt idx="290">
                  <c:v>15.6610566557532</c:v>
                </c:pt>
                <c:pt idx="291">
                  <c:v>15.68308588894932</c:v>
                </c:pt>
                <c:pt idx="292">
                  <c:v>15.705130609257919</c:v>
                </c:pt>
                <c:pt idx="293">
                  <c:v>15.72719115117439</c:v>
                </c:pt>
                <c:pt idx="294">
                  <c:v>15.749267842928345</c:v>
                </c:pt>
                <c:pt idx="295">
                  <c:v>15.770701000000001</c:v>
                </c:pt>
                <c:pt idx="296">
                  <c:v>15.792795236</c:v>
                </c:pt>
                <c:pt idx="297">
                  <c:v>15.8149068541</c:v>
                </c:pt>
                <c:pt idx="298">
                  <c:v>15.83703615588</c:v>
                </c:pt>
                <c:pt idx="299">
                  <c:v>15.85918343709</c:v>
                </c:pt>
                <c:pt idx="300">
                  <c:v>15.8813489877144</c:v>
                </c:pt>
                <c:pt idx="301">
                  <c:v>15.903533092035319</c:v>
                </c:pt>
                <c:pt idx="302">
                  <c:v>15.925736028422628</c:v>
                </c:pt>
                <c:pt idx="303">
                  <c:v>15.947958068713939</c:v>
                </c:pt>
                <c:pt idx="304">
                  <c:v>15.970199477142824</c:v>
                </c:pt>
                <c:pt idx="305">
                  <c:v>15.991643359999999</c:v>
                </c:pt>
                <c:pt idx="306">
                  <c:v>16.013911416999999</c:v>
                </c:pt>
                <c:pt idx="307">
                  <c:v>16.036199871899999</c:v>
                </c:pt>
                <c:pt idx="308">
                  <c:v>16.05850896798</c:v>
                </c:pt>
                <c:pt idx="309">
                  <c:v>16.080838943334001</c:v>
                </c:pt>
                <c:pt idx="310">
                  <c:v>16.103190030923599</c:v>
                </c:pt>
                <c:pt idx="311">
                  <c:v>16.125562455908408</c:v>
                </c:pt>
                <c:pt idx="312">
                  <c:v>16.147956431335743</c:v>
                </c:pt>
                <c:pt idx="313">
                  <c:v>16.170372153002791</c:v>
                </c:pt>
                <c:pt idx="314">
                  <c:v>16.192809794088777</c:v>
                </c:pt>
                <c:pt idx="315">
                  <c:v>16.214323929999999</c:v>
                </c:pt>
                <c:pt idx="316">
                  <c:v>16.236795965999999</c:v>
                </c:pt>
                <c:pt idx="317">
                  <c:v>16.2592908327</c:v>
                </c:pt>
                <c:pt idx="318">
                  <c:v>16.281808721520001</c:v>
                </c:pt>
                <c:pt idx="319">
                  <c:v>16.304349819230001</c:v>
                </c:pt>
                <c:pt idx="320">
                  <c:v>16.3269142807717</c:v>
                </c:pt>
                <c:pt idx="321">
                  <c:v>16.349502210181768</c:v>
                </c:pt>
                <c:pt idx="322">
                  <c:v>16.372113648006216</c:v>
                </c:pt>
                <c:pt idx="323">
                  <c:v>16.394748563862656</c:v>
                </c:pt>
                <c:pt idx="324">
                  <c:v>16.417406853034574</c:v>
                </c:pt>
                <c:pt idx="325">
                  <c:v>16.439044289999998</c:v>
                </c:pt>
                <c:pt idx="326">
                  <c:v>16.461744632999999</c:v>
                </c:pt>
                <c:pt idx="327">
                  <c:v>16.484469720899998</c:v>
                </c:pt>
                <c:pt idx="328">
                  <c:v>16.507219698619998</c:v>
                </c:pt>
                <c:pt idx="329">
                  <c:v>16.529994434646998</c:v>
                </c:pt>
                <c:pt idx="330">
                  <c:v>16.552793574872396</c:v>
                </c:pt>
                <c:pt idx="331">
                  <c:v>16.575616588426247</c:v>
                </c:pt>
                <c:pt idx="332">
                  <c:v>16.598462806570602</c:v>
                </c:pt>
                <c:pt idx="333">
                  <c:v>16.621331455581824</c:v>
                </c:pt>
                <c:pt idx="334">
                  <c:v>16.644221684435095</c:v>
                </c:pt>
                <c:pt idx="335">
                  <c:v>16.666047720000002</c:v>
                </c:pt>
                <c:pt idx="336">
                  <c:v>16.688995512000002</c:v>
                </c:pt>
                <c:pt idx="337">
                  <c:v>16.7119694981</c:v>
                </c:pt>
                <c:pt idx="338">
                  <c:v>16.73496705889</c:v>
                </c:pt>
                <c:pt idx="339">
                  <c:v>16.757985836901</c:v>
                </c:pt>
                <c:pt idx="340">
                  <c:v>16.781023710410899</c:v>
                </c:pt>
                <c:pt idx="341">
                  <c:v>16.804078769869811</c:v>
                </c:pt>
                <c:pt idx="342">
                  <c:v>16.82714929668283</c:v>
                </c:pt>
                <c:pt idx="343">
                  <c:v>16.850233744114547</c:v>
                </c:pt>
                <c:pt idx="344">
                  <c:v>16.873330720103091</c:v>
                </c:pt>
                <c:pt idx="345">
                  <c:v>16.895525639999999</c:v>
                </c:pt>
                <c:pt idx="346">
                  <c:v>16.918735373000001</c:v>
                </c:pt>
                <c:pt idx="347">
                  <c:v>16.941945105999999</c:v>
                </c:pt>
                <c:pt idx="348">
                  <c:v>16.965154839</c:v>
                </c:pt>
                <c:pt idx="349">
                  <c:v>16.988364571999998</c:v>
                </c:pt>
                <c:pt idx="350">
                  <c:v>17.011574305</c:v>
                </c:pt>
                <c:pt idx="351">
                  <c:v>17.034784038000002</c:v>
                </c:pt>
                <c:pt idx="352">
                  <c:v>17.057993771</c:v>
                </c:pt>
                <c:pt idx="353">
                  <c:v>17.081203504000001</c:v>
                </c:pt>
                <c:pt idx="354">
                  <c:v>17.104413236999999</c:v>
                </c:pt>
                <c:pt idx="355">
                  <c:v>17.127622970000001</c:v>
                </c:pt>
                <c:pt idx="356">
                  <c:v>17.151035950000001</c:v>
                </c:pt>
                <c:pt idx="357">
                  <c:v>17.174448930000001</c:v>
                </c:pt>
                <c:pt idx="358">
                  <c:v>17.19786191</c:v>
                </c:pt>
                <c:pt idx="359">
                  <c:v>17.22127489</c:v>
                </c:pt>
                <c:pt idx="360">
                  <c:v>17.24468787</c:v>
                </c:pt>
              </c:numCache>
            </c:numRef>
          </c:val>
        </c:ser>
        <c:ser>
          <c:idx val="9"/>
          <c:order val="9"/>
          <c:tx>
            <c:strRef>
              <c:f>Table!$M$1</c:f>
              <c:strCache>
                <c:ptCount val="1"/>
                <c:pt idx="0">
                  <c:v>97th</c:v>
                </c:pt>
              </c:strCache>
            </c:strRef>
          </c:tx>
          <c:spPr>
            <a:ln w="25400">
              <a:solidFill>
                <a:srgbClr val="333333"/>
              </a:solidFill>
              <a:prstDash val="solid"/>
            </a:ln>
          </c:spPr>
          <c:marker>
            <c:symbol val="none"/>
          </c:marker>
          <c:cat>
            <c:numRef>
              <c:f>Table!$C$2:$C$362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Table!$M$2:$M$362</c:f>
              <c:numCache>
                <c:formatCode>General</c:formatCode>
                <c:ptCount val="361"/>
                <c:pt idx="0">
                  <c:v>4.254922004</c:v>
                </c:pt>
                <c:pt idx="1">
                  <c:v>4.3526539609999997</c:v>
                </c:pt>
                <c:pt idx="2">
                  <c:v>4.44911547298</c:v>
                </c:pt>
                <c:pt idx="3">
                  <c:v>4.5444034249180003</c:v>
                </c:pt>
                <c:pt idx="4">
                  <c:v>4.6385967243686004</c:v>
                </c:pt>
                <c:pt idx="5">
                  <c:v>4.7435817890000003</c:v>
                </c:pt>
                <c:pt idx="6">
                  <c:v>4.8349615209000003</c:v>
                </c:pt>
                <c:pt idx="7">
                  <c:v>4.9255552326699998</c:v>
                </c:pt>
                <c:pt idx="8">
                  <c:v>5.0153699221709998</c:v>
                </c:pt>
                <c:pt idx="9">
                  <c:v>5.1044125452269995</c:v>
                </c:pt>
                <c:pt idx="10">
                  <c:v>5.1926900155096591</c:v>
                </c:pt>
                <c:pt idx="11">
                  <c:v>5.2802092044433921</c:v>
                </c:pt>
                <c:pt idx="12">
                  <c:v>5.3669769411295842</c:v>
                </c:pt>
                <c:pt idx="13">
                  <c:v>5.4530000122887188</c:v>
                </c:pt>
                <c:pt idx="14">
                  <c:v>5.5382851622192595</c:v>
                </c:pt>
                <c:pt idx="15">
                  <c:v>5.6573791079999998</c:v>
                </c:pt>
                <c:pt idx="16">
                  <c:v>5.7408986386</c:v>
                </c:pt>
                <c:pt idx="17">
                  <c:v>5.8237021276799998</c:v>
                </c:pt>
                <c:pt idx="18">
                  <c:v>5.9057961527309999</c:v>
                </c:pt>
                <c:pt idx="19">
                  <c:v>5.9871872480535995</c:v>
                </c:pt>
                <c:pt idx="20">
                  <c:v>6.0678819048469892</c:v>
                </c:pt>
                <c:pt idx="21">
                  <c:v>6.1478865713053139</c:v>
                </c:pt>
                <c:pt idx="22">
                  <c:v>6.2272076527209332</c:v>
                </c:pt>
                <c:pt idx="23">
                  <c:v>6.3058515115941232</c:v>
                </c:pt>
                <c:pt idx="24">
                  <c:v>6.383824467748803</c:v>
                </c:pt>
                <c:pt idx="25">
                  <c:v>6.4925744139999999</c:v>
                </c:pt>
                <c:pt idx="26">
                  <c:v>6.5689335293999997</c:v>
                </c:pt>
                <c:pt idx="27">
                  <c:v>6.6446423781899995</c:v>
                </c:pt>
                <c:pt idx="28">
                  <c:v>6.7197071059569993</c:v>
                </c:pt>
                <c:pt idx="29">
                  <c:v>6.7941338159874993</c:v>
                </c:pt>
                <c:pt idx="30">
                  <c:v>6.867928569430239</c:v>
                </c:pt>
                <c:pt idx="31">
                  <c:v>6.9410973854615072</c:v>
                </c:pt>
                <c:pt idx="32">
                  <c:v>7.013646241452836</c:v>
                </c:pt>
                <c:pt idx="33">
                  <c:v>7.0855810731409203</c:v>
                </c:pt>
                <c:pt idx="34">
                  <c:v>7.1569077747995946</c:v>
                </c:pt>
                <c:pt idx="35">
                  <c:v>7.2561655680000001</c:v>
                </c:pt>
                <c:pt idx="36">
                  <c:v>7.3260220172999997</c:v>
                </c:pt>
                <c:pt idx="37">
                  <c:v>7.3952896558600001</c:v>
                </c:pt>
                <c:pt idx="38">
                  <c:v>7.4639742062619998</c:v>
                </c:pt>
                <c:pt idx="39">
                  <c:v>7.5320813504148996</c:v>
                </c:pt>
                <c:pt idx="40">
                  <c:v>7.5996167297429196</c:v>
                </c:pt>
                <c:pt idx="41">
                  <c:v>7.6665859453747967</c:v>
                </c:pt>
                <c:pt idx="42">
                  <c:v>7.7329945583336812</c:v>
                </c:pt>
                <c:pt idx="43">
                  <c:v>7.7988480897276622</c:v>
                </c:pt>
                <c:pt idx="44">
                  <c:v>7.8641520209408444</c:v>
                </c:pt>
                <c:pt idx="45">
                  <c:v>7.9547300610000002</c:v>
                </c:pt>
                <c:pt idx="46">
                  <c:v>8.0186984029000001</c:v>
                </c:pt>
                <c:pt idx="47">
                  <c:v>8.08213515988</c:v>
                </c:pt>
                <c:pt idx="48">
                  <c:v>8.1450456477910009</c:v>
                </c:pt>
                <c:pt idx="49">
                  <c:v>8.2074351436951005</c:v>
                </c:pt>
                <c:pt idx="50">
                  <c:v>8.2693088860616903</c:v>
                </c:pt>
                <c:pt idx="51">
                  <c:v>8.3306720749636458</c:v>
                </c:pt>
                <c:pt idx="52">
                  <c:v>8.391529872273491</c:v>
                </c:pt>
                <c:pt idx="53">
                  <c:v>8.4518874018594872</c:v>
                </c:pt>
                <c:pt idx="54">
                  <c:v>8.5117497497816164</c:v>
                </c:pt>
                <c:pt idx="55">
                  <c:v>8.59441348</c:v>
                </c:pt>
                <c:pt idx="56">
                  <c:v>8.6530659727000003</c:v>
                </c:pt>
                <c:pt idx="57">
                  <c:v>8.7112400389900007</c:v>
                </c:pt>
                <c:pt idx="58">
                  <c:v>8.7689406068320004</c:v>
                </c:pt>
                <c:pt idx="59">
                  <c:v>8.8261725673610005</c:v>
                </c:pt>
                <c:pt idx="60">
                  <c:v>8.8829407750812504</c:v>
                </c:pt>
                <c:pt idx="61">
                  <c:v>8.9392500480621031</c:v>
                </c:pt>
                <c:pt idx="62">
                  <c:v>8.995105168133458</c:v>
                </c:pt>
                <c:pt idx="63">
                  <c:v>9.0505108810807844</c:v>
                </c:pt>
                <c:pt idx="64">
                  <c:v>9.1054718968397044</c:v>
                </c:pt>
                <c:pt idx="65">
                  <c:v>9.1809384069999993</c:v>
                </c:pt>
                <c:pt idx="66">
                  <c:v>9.2348066356</c:v>
                </c:pt>
                <c:pt idx="67">
                  <c:v>9.2882457174099997</c:v>
                </c:pt>
                <c:pt idx="68">
                  <c:v>9.3412602121220001</c:v>
                </c:pt>
                <c:pt idx="69">
                  <c:v>9.3938546445635005</c:v>
                </c:pt>
                <c:pt idx="70">
                  <c:v>9.4460335048897797</c:v>
                </c:pt>
                <c:pt idx="71">
                  <c:v>9.4978012487756587</c:v>
                </c:pt>
                <c:pt idx="72">
                  <c:v>9.5491622976067188</c:v>
                </c:pt>
                <c:pt idx="73">
                  <c:v>9.6001210386699771</c:v>
                </c:pt>
                <c:pt idx="74">
                  <c:v>9.6506818253440088</c:v>
                </c:pt>
                <c:pt idx="75">
                  <c:v>9.7196206929999995</c:v>
                </c:pt>
                <c:pt idx="76">
                  <c:v>9.7691974537000004</c:v>
                </c:pt>
                <c:pt idx="77">
                  <c:v>9.8183906645299999</c:v>
                </c:pt>
                <c:pt idx="78">
                  <c:v>9.8672045365370007</c:v>
                </c:pt>
                <c:pt idx="79">
                  <c:v>9.915643247826301</c:v>
                </c:pt>
                <c:pt idx="80">
                  <c:v>9.9637109437485716</c:v>
                </c:pt>
                <c:pt idx="81">
                  <c:v>10.011411737086254</c:v>
                </c:pt>
                <c:pt idx="82">
                  <c:v>10.05874970823931</c:v>
                </c:pt>
                <c:pt idx="83">
                  <c:v>10.105728905410295</c:v>
                </c:pt>
                <c:pt idx="84">
                  <c:v>10.152353344788795</c:v>
                </c:pt>
                <c:pt idx="85">
                  <c:v>10.215388300000001</c:v>
                </c:pt>
                <c:pt idx="86">
                  <c:v>10.261129562000001</c:v>
                </c:pt>
                <c:pt idx="87">
                  <c:v>10.306529384600001</c:v>
                </c:pt>
                <c:pt idx="88">
                  <c:v>10.35159164943</c:v>
                </c:pt>
                <c:pt idx="89">
                  <c:v>10.396320207049001</c:v>
                </c:pt>
                <c:pt idx="90">
                  <c:v>10.440718877125402</c:v>
                </c:pt>
                <c:pt idx="91">
                  <c:v>10.484791448616802</c:v>
                </c:pt>
                <c:pt idx="92">
                  <c:v>10.528541679949161</c:v>
                </c:pt>
                <c:pt idx="93">
                  <c:v>10.571973299195289</c:v>
                </c:pt>
                <c:pt idx="94">
                  <c:v>10.615090004252657</c:v>
                </c:pt>
                <c:pt idx="95">
                  <c:v>10.67280092</c:v>
                </c:pt>
                <c:pt idx="96">
                  <c:v>10.715127788</c:v>
                </c:pt>
                <c:pt idx="97">
                  <c:v>10.757152032900001</c:v>
                </c:pt>
                <c:pt idx="98">
                  <c:v>10.79887722562</c:v>
                </c:pt>
                <c:pt idx="99">
                  <c:v>10.840306907813</c:v>
                </c:pt>
                <c:pt idx="100">
                  <c:v>10.881444592039401</c:v>
                </c:pt>
                <c:pt idx="101">
                  <c:v>10.922293761940391</c:v>
                </c:pt>
                <c:pt idx="102">
                  <c:v>10.962857872410442</c:v>
                </c:pt>
                <c:pt idx="103">
                  <c:v>11.003140349768975</c:v>
                </c:pt>
                <c:pt idx="104">
                  <c:v>11.043144591931277</c:v>
                </c:pt>
                <c:pt idx="105">
                  <c:v>11.0960696</c:v>
                </c:pt>
                <c:pt idx="106">
                  <c:v>11.135370237</c:v>
                </c:pt>
                <c:pt idx="107">
                  <c:v>11.174403960099999</c:v>
                </c:pt>
                <c:pt idx="108">
                  <c:v>11.21317404755</c:v>
                </c:pt>
                <c:pt idx="109">
                  <c:v>11.251683750077</c:v>
                </c:pt>
                <c:pt idx="110">
                  <c:v>11.289936291049299</c:v>
                </c:pt>
                <c:pt idx="111">
                  <c:v>11.32793486664089</c:v>
                </c:pt>
                <c:pt idx="112">
                  <c:v>11.365682645995761</c:v>
                </c:pt>
                <c:pt idx="113">
                  <c:v>11.403182771392007</c:v>
                </c:pt>
                <c:pt idx="114">
                  <c:v>11.44043835840559</c:v>
                </c:pt>
                <c:pt idx="115">
                  <c:v>11.48907597</c:v>
                </c:pt>
                <c:pt idx="116">
                  <c:v>11.525707468</c:v>
                </c:pt>
                <c:pt idx="117">
                  <c:v>11.562104834599999</c:v>
                </c:pt>
                <c:pt idx="118">
                  <c:v>11.598271072819999</c:v>
                </c:pt>
                <c:pt idx="119">
                  <c:v>11.634209159799999</c:v>
                </c:pt>
                <c:pt idx="120">
                  <c:v>11.669922046965199</c:v>
                </c:pt>
                <c:pt idx="121">
                  <c:v>11.705412660189609</c:v>
                </c:pt>
                <c:pt idx="122">
                  <c:v>11.740683899958215</c:v>
                </c:pt>
                <c:pt idx="123">
                  <c:v>11.775738641527834</c:v>
                </c:pt>
                <c:pt idx="124">
                  <c:v>11.810579735086742</c:v>
                </c:pt>
                <c:pt idx="125">
                  <c:v>11.85539095</c:v>
                </c:pt>
                <c:pt idx="126">
                  <c:v>11.889681134</c:v>
                </c:pt>
                <c:pt idx="127">
                  <c:v>11.9237672168</c:v>
                </c:pt>
                <c:pt idx="128">
                  <c:v>11.95765194262</c:v>
                </c:pt>
                <c:pt idx="129">
                  <c:v>11.991338031451999</c:v>
                </c:pt>
                <c:pt idx="130">
                  <c:v>12.024828179209299</c:v>
                </c:pt>
                <c:pt idx="131">
                  <c:v>12.05812505787568</c:v>
                </c:pt>
                <c:pt idx="132">
                  <c:v>12.091231315654394</c:v>
                </c:pt>
                <c:pt idx="133">
                  <c:v>12.124149577116921</c:v>
                </c:pt>
                <c:pt idx="134">
                  <c:v>12.156882443351417</c:v>
                </c:pt>
                <c:pt idx="135">
                  <c:v>12.19829279</c:v>
                </c:pt>
                <c:pt idx="136">
                  <c:v>12.230541962</c:v>
                </c:pt>
                <c:pt idx="137">
                  <c:v>12.262614474999999</c:v>
                </c:pt>
                <c:pt idx="138">
                  <c:v>12.294512830939999</c:v>
                </c:pt>
                <c:pt idx="139">
                  <c:v>12.326239509024999</c:v>
                </c:pt>
                <c:pt idx="140">
                  <c:v>12.357796965873099</c:v>
                </c:pt>
                <c:pt idx="141">
                  <c:v>12.38918763566282</c:v>
                </c:pt>
                <c:pt idx="142">
                  <c:v>12.420413930279658</c:v>
                </c:pt>
                <c:pt idx="143">
                  <c:v>12.451478239461895</c:v>
                </c:pt>
                <c:pt idx="144">
                  <c:v>12.482382930945677</c:v>
                </c:pt>
                <c:pt idx="145">
                  <c:v>12.52078451</c:v>
                </c:pt>
                <c:pt idx="146">
                  <c:v>12.551267092</c:v>
                </c:pt>
                <c:pt idx="147">
                  <c:v>12.581598034399999</c:v>
                </c:pt>
                <c:pt idx="148">
                  <c:v>12.611779611789999</c:v>
                </c:pt>
                <c:pt idx="149">
                  <c:v>12.641814077505998</c:v>
                </c:pt>
                <c:pt idx="150">
                  <c:v>12.671703663770298</c:v>
                </c:pt>
                <c:pt idx="151">
                  <c:v>12.701450581831189</c:v>
                </c:pt>
                <c:pt idx="152">
                  <c:v>12.731057022102028</c:v>
                </c:pt>
                <c:pt idx="153">
                  <c:v>12.760525154299712</c:v>
                </c:pt>
                <c:pt idx="154">
                  <c:v>12.789857127582525</c:v>
                </c:pt>
                <c:pt idx="155">
                  <c:v>12.82561033</c:v>
                </c:pt>
                <c:pt idx="156">
                  <c:v>12.854576516</c:v>
                </c:pt>
                <c:pt idx="157">
                  <c:v>12.8834138083</c:v>
                </c:pt>
                <c:pt idx="158">
                  <c:v>12.91212426895</c:v>
                </c:pt>
                <c:pt idx="159">
                  <c:v>12.940709940149</c:v>
                </c:pt>
                <c:pt idx="160">
                  <c:v>12.9691728443792</c:v>
                </c:pt>
                <c:pt idx="161">
                  <c:v>12.997514984539579</c:v>
                </c:pt>
                <c:pt idx="162">
                  <c:v>13.025738344078862</c:v>
                </c:pt>
                <c:pt idx="163">
                  <c:v>13.053844887127855</c:v>
                </c:pt>
                <c:pt idx="164">
                  <c:v>13.081836558631196</c:v>
                </c:pt>
                <c:pt idx="165">
                  <c:v>13.115272190000001</c:v>
                </c:pt>
                <c:pt idx="166">
                  <c:v>13.142949439000001</c:v>
                </c:pt>
                <c:pt idx="167">
                  <c:v>13.1705184148</c:v>
                </c:pt>
                <c:pt idx="168">
                  <c:v>13.197980980940001</c:v>
                </c:pt>
                <c:pt idx="169">
                  <c:v>13.225338982450999</c:v>
                </c:pt>
                <c:pt idx="170">
                  <c:v>13.252594245983</c:v>
                </c:pt>
                <c:pt idx="171">
                  <c:v>13.279748579932399</c:v>
                </c:pt>
                <c:pt idx="172">
                  <c:v>13.306803774568806</c:v>
                </c:pt>
                <c:pt idx="173">
                  <c:v>13.333761602161253</c:v>
                </c:pt>
                <c:pt idx="174">
                  <c:v>13.360623817103834</c:v>
                </c:pt>
                <c:pt idx="175">
                  <c:v>13.39204468</c:v>
                </c:pt>
                <c:pt idx="176">
                  <c:v>13.418639196999999</c:v>
                </c:pt>
                <c:pt idx="177">
                  <c:v>13.445144076199998</c:v>
                </c:pt>
                <c:pt idx="178">
                  <c:v>13.471560996049998</c:v>
                </c:pt>
                <c:pt idx="179">
                  <c:v>13.497891617770998</c:v>
                </c:pt>
                <c:pt idx="180">
                  <c:v>13.524137585476998</c:v>
                </c:pt>
                <c:pt idx="181">
                  <c:v>13.550300526296468</c:v>
                </c:pt>
                <c:pt idx="182">
                  <c:v>13.576382050493274</c:v>
                </c:pt>
                <c:pt idx="183">
                  <c:v>13.602383751587057</c:v>
                </c:pt>
                <c:pt idx="184">
                  <c:v>13.628307206473046</c:v>
                </c:pt>
                <c:pt idx="185">
                  <c:v>13.65798985</c:v>
                </c:pt>
                <c:pt idx="186">
                  <c:v>13.683687988999999</c:v>
                </c:pt>
                <c:pt idx="187">
                  <c:v>13.709313274699999</c:v>
                </c:pt>
                <c:pt idx="188">
                  <c:v>13.734867213259999</c:v>
                </c:pt>
                <c:pt idx="189">
                  <c:v>13.760351294830999</c:v>
                </c:pt>
                <c:pt idx="190">
                  <c:v>13.785766993671698</c:v>
                </c:pt>
                <c:pt idx="191">
                  <c:v>13.811115768264539</c:v>
                </c:pt>
                <c:pt idx="192">
                  <c:v>13.836399061431107</c:v>
                </c:pt>
                <c:pt idx="193">
                  <c:v>13.861618300446938</c:v>
                </c:pt>
                <c:pt idx="194">
                  <c:v>13.886774897155718</c:v>
                </c:pt>
                <c:pt idx="195">
                  <c:v>13.91497124</c:v>
                </c:pt>
                <c:pt idx="196">
                  <c:v>13.939940845999999</c:v>
                </c:pt>
                <c:pt idx="197">
                  <c:v>13.964852660299998</c:v>
                </c:pt>
                <c:pt idx="198">
                  <c:v>13.989708028969998</c:v>
                </c:pt>
                <c:pt idx="199">
                  <c:v>14.014508283237998</c:v>
                </c:pt>
                <c:pt idx="200">
                  <c:v>14.039254739600098</c:v>
                </c:pt>
                <c:pt idx="201">
                  <c:v>14.063948699930219</c:v>
                </c:pt>
                <c:pt idx="202">
                  <c:v>14.08859145158941</c:v>
                </c:pt>
                <c:pt idx="203">
                  <c:v>14.113184267534733</c:v>
                </c:pt>
                <c:pt idx="204">
                  <c:v>14.137728406427682</c:v>
                </c:pt>
                <c:pt idx="205">
                  <c:v>14.1646673</c:v>
                </c:pt>
                <c:pt idx="206">
                  <c:v>14.189058988999999</c:v>
                </c:pt>
                <c:pt idx="207">
                  <c:v>14.213406346999999</c:v>
                </c:pt>
                <c:pt idx="208">
                  <c:v>14.23771057165</c:v>
                </c:pt>
                <c:pt idx="209">
                  <c:v>14.261972846859001</c:v>
                </c:pt>
                <c:pt idx="210">
                  <c:v>14.2861943429013</c:v>
                </c:pt>
                <c:pt idx="211">
                  <c:v>14.31037621652213</c:v>
                </c:pt>
                <c:pt idx="212">
                  <c:v>14.334519611042634</c:v>
                </c:pt>
                <c:pt idx="213">
                  <c:v>14.358625656464222</c:v>
                </c:pt>
                <c:pt idx="214">
                  <c:v>14.382695469572324</c:v>
                </c:pt>
                <c:pt idx="215">
                  <c:v>14.408584189999999</c:v>
                </c:pt>
                <c:pt idx="216">
                  <c:v>14.432532568999999</c:v>
                </c:pt>
                <c:pt idx="217">
                  <c:v>14.456448593499999</c:v>
                </c:pt>
                <c:pt idx="218">
                  <c:v>14.48033332374</c:v>
                </c:pt>
                <c:pt idx="219">
                  <c:v>14.504187807281999</c:v>
                </c:pt>
                <c:pt idx="220">
                  <c:v>14.528013079109598</c:v>
                </c:pt>
                <c:pt idx="221">
                  <c:v>14.551810161727159</c:v>
                </c:pt>
                <c:pt idx="222">
                  <c:v>14.575580065258514</c:v>
                </c:pt>
                <c:pt idx="223">
                  <c:v>14.59932378754524</c:v>
                </c:pt>
                <c:pt idx="224">
                  <c:v>14.623042314244465</c:v>
                </c:pt>
                <c:pt idx="225">
                  <c:v>14.64806798</c:v>
                </c:pt>
                <c:pt idx="226">
                  <c:v>14.671692814</c:v>
                </c:pt>
                <c:pt idx="227">
                  <c:v>14.695295895899999</c:v>
                </c:pt>
                <c:pt idx="228">
                  <c:v>14.718878159159999</c:v>
                </c:pt>
                <c:pt idx="229">
                  <c:v>14.742440525557999</c:v>
                </c:pt>
                <c:pt idx="230">
                  <c:v>14.7659839052852</c:v>
                </c:pt>
                <c:pt idx="231">
                  <c:v>14.78950919704071</c:v>
                </c:pt>
                <c:pt idx="232">
                  <c:v>14.813017288125772</c:v>
                </c:pt>
                <c:pt idx="233">
                  <c:v>14.836509054537496</c:v>
                </c:pt>
                <c:pt idx="234">
                  <c:v>14.859985361062108</c:v>
                </c:pt>
                <c:pt idx="235">
                  <c:v>14.88431632</c:v>
                </c:pt>
                <c:pt idx="236">
                  <c:v>14.907723633</c:v>
                </c:pt>
                <c:pt idx="237">
                  <c:v>14.931118528500001</c:v>
                </c:pt>
                <c:pt idx="238">
                  <c:v>14.954501823140001</c:v>
                </c:pt>
                <c:pt idx="239">
                  <c:v>14.977874322830001</c:v>
                </c:pt>
                <c:pt idx="240">
                  <c:v>15.001236822840301</c:v>
                </c:pt>
                <c:pt idx="241">
                  <c:v>15.024590107891331</c:v>
                </c:pt>
                <c:pt idx="242">
                  <c:v>15.047934952243008</c:v>
                </c:pt>
                <c:pt idx="243">
                  <c:v>15.071272119783618</c:v>
                </c:pt>
                <c:pt idx="244">
                  <c:v>15.094602364118224</c:v>
                </c:pt>
                <c:pt idx="245">
                  <c:v>15.11838945</c:v>
                </c:pt>
                <c:pt idx="246">
                  <c:v>15.141672588</c:v>
                </c:pt>
                <c:pt idx="247">
                  <c:v>15.164951474900001</c:v>
                </c:pt>
                <c:pt idx="248">
                  <c:v>15.188226820040001</c:v>
                </c:pt>
                <c:pt idx="249">
                  <c:v>15.211499322933001</c:v>
                </c:pt>
                <c:pt idx="250">
                  <c:v>15.234769673350602</c:v>
                </c:pt>
                <c:pt idx="251">
                  <c:v>15.258038551408102</c:v>
                </c:pt>
                <c:pt idx="252">
                  <c:v>15.28130662764911</c:v>
                </c:pt>
                <c:pt idx="253">
                  <c:v>15.304574563129671</c:v>
                </c:pt>
                <c:pt idx="254">
                  <c:v>15.327843009501912</c:v>
                </c:pt>
                <c:pt idx="255">
                  <c:v>15.351220830000001</c:v>
                </c:pt>
                <c:pt idx="256">
                  <c:v>15.374461457000001</c:v>
                </c:pt>
                <c:pt idx="257">
                  <c:v>15.397704926300001</c:v>
                </c:pt>
                <c:pt idx="258">
                  <c:v>15.420951848970001</c:v>
                </c:pt>
                <c:pt idx="259">
                  <c:v>15.444202827109001</c:v>
                </c:pt>
                <c:pt idx="260">
                  <c:v>15.4674584539256</c:v>
                </c:pt>
                <c:pt idx="261">
                  <c:v>15.49071931381819</c:v>
                </c:pt>
                <c:pt idx="262">
                  <c:v>15.513985982454724</c:v>
                </c:pt>
                <c:pt idx="263">
                  <c:v>15.537259026852077</c:v>
                </c:pt>
                <c:pt idx="264">
                  <c:v>15.560539005454956</c:v>
                </c:pt>
                <c:pt idx="265">
                  <c:v>15.583627099999999</c:v>
                </c:pt>
                <c:pt idx="266">
                  <c:v>15.606896149999999</c:v>
                </c:pt>
                <c:pt idx="267">
                  <c:v>15.630174152999999</c:v>
                </c:pt>
                <c:pt idx="268">
                  <c:v>15.653461630359999</c:v>
                </c:pt>
                <c:pt idx="269">
                  <c:v>15.676759095274999</c:v>
                </c:pt>
                <c:pt idx="270">
                  <c:v>15.7000670528515</c:v>
                </c:pt>
                <c:pt idx="271">
                  <c:v>15.72338600018354</c:v>
                </c:pt>
                <c:pt idx="272">
                  <c:v>15.746716426428247</c:v>
                </c:pt>
                <c:pt idx="273">
                  <c:v>15.770058812880871</c:v>
                </c:pt>
                <c:pt idx="274">
                  <c:v>15.793413633049326</c:v>
                </c:pt>
                <c:pt idx="275">
                  <c:v>15.8163176</c:v>
                </c:pt>
                <c:pt idx="276">
                  <c:v>15.83967618</c:v>
                </c:pt>
                <c:pt idx="277">
                  <c:v>15.863048926599999</c:v>
                </c:pt>
                <c:pt idx="278">
                  <c:v>15.886436279510001</c:v>
                </c:pt>
                <c:pt idx="279">
                  <c:v>15.909838671040001</c:v>
                </c:pt>
                <c:pt idx="280">
                  <c:v>15.933256526171901</c:v>
                </c:pt>
                <c:pt idx="281">
                  <c:v>15.956690262630602</c:v>
                </c:pt>
                <c:pt idx="282">
                  <c:v>15.980140290954486</c:v>
                </c:pt>
                <c:pt idx="283">
                  <c:v>16.003607014565418</c:v>
                </c:pt>
                <c:pt idx="284">
                  <c:v>16.027090829835167</c:v>
                </c:pt>
                <c:pt idx="285">
                  <c:v>16.049903400000002</c:v>
                </c:pt>
                <c:pt idx="286">
                  <c:v>16.073403646000003</c:v>
                </c:pt>
                <c:pt idx="287">
                  <c:v>16.096922455700003</c:v>
                </c:pt>
                <c:pt idx="288">
                  <c:v>16.120460194810004</c:v>
                </c:pt>
                <c:pt idx="289">
                  <c:v>16.144017222359004</c:v>
                </c:pt>
                <c:pt idx="290">
                  <c:v>16.167593890758905</c:v>
                </c:pt>
                <c:pt idx="291">
                  <c:v>16.191190545869446</c:v>
                </c:pt>
                <c:pt idx="292">
                  <c:v>16.214807527063822</c:v>
                </c:pt>
                <c:pt idx="293">
                  <c:v>16.238445167262913</c:v>
                </c:pt>
                <c:pt idx="294">
                  <c:v>16.262103792893349</c:v>
                </c:pt>
                <c:pt idx="295">
                  <c:v>16.284905859999999</c:v>
                </c:pt>
                <c:pt idx="296">
                  <c:v>16.308591742999997</c:v>
                </c:pt>
                <c:pt idx="297">
                  <c:v>16.332299846799998</c:v>
                </c:pt>
                <c:pt idx="298">
                  <c:v>16.356030470299999</c:v>
                </c:pt>
                <c:pt idx="299">
                  <c:v>16.379783906358</c:v>
                </c:pt>
                <c:pt idx="300">
                  <c:v>16.4035604418643</c:v>
                </c:pt>
                <c:pt idx="301">
                  <c:v>16.4273603578132</c:v>
                </c:pt>
                <c:pt idx="302">
                  <c:v>16.451183929054732</c:v>
                </c:pt>
                <c:pt idx="303">
                  <c:v>16.475031423567287</c:v>
                </c:pt>
                <c:pt idx="304">
                  <c:v>16.498903101202917</c:v>
                </c:pt>
                <c:pt idx="305">
                  <c:v>16.521764690000001</c:v>
                </c:pt>
                <c:pt idx="306">
                  <c:v>16.545672781</c:v>
                </c:pt>
                <c:pt idx="307">
                  <c:v>16.5696060818</c:v>
                </c:pt>
                <c:pt idx="308">
                  <c:v>16.593564830879998</c:v>
                </c:pt>
                <c:pt idx="309">
                  <c:v>16.617549261420997</c:v>
                </c:pt>
                <c:pt idx="310">
                  <c:v>16.641559601353297</c:v>
                </c:pt>
                <c:pt idx="311">
                  <c:v>16.665596070228517</c:v>
                </c:pt>
                <c:pt idx="312">
                  <c:v>16.689658874180299</c:v>
                </c:pt>
                <c:pt idx="313">
                  <c:v>16.713748199923582</c:v>
                </c:pt>
                <c:pt idx="314">
                  <c:v>16.737864208490098</c:v>
                </c:pt>
                <c:pt idx="315">
                  <c:v>16.7608456</c:v>
                </c:pt>
                <c:pt idx="316">
                  <c:v>16.785005789</c:v>
                </c:pt>
                <c:pt idx="317">
                  <c:v>16.809193572599998</c:v>
                </c:pt>
                <c:pt idx="318">
                  <c:v>16.833409136289998</c:v>
                </c:pt>
                <c:pt idx="319">
                  <c:v>16.857652660743998</c:v>
                </c:pt>
                <c:pt idx="320">
                  <c:v>16.881924290105498</c:v>
                </c:pt>
                <c:pt idx="321">
                  <c:v>16.90622410974634</c:v>
                </c:pt>
                <c:pt idx="322">
                  <c:v>16.93055213161313</c:v>
                </c:pt>
                <c:pt idx="323">
                  <c:v>16.954908285588751</c:v>
                </c:pt>
                <c:pt idx="324">
                  <c:v>16.979292415562806</c:v>
                </c:pt>
                <c:pt idx="325">
                  <c:v>17.002447490000002</c:v>
                </c:pt>
                <c:pt idx="326">
                  <c:v>17.026883625</c:v>
                </c:pt>
                <c:pt idx="327">
                  <c:v>17.0513492095</c:v>
                </c:pt>
                <c:pt idx="328">
                  <c:v>17.075844380829999</c:v>
                </c:pt>
                <c:pt idx="329">
                  <c:v>17.100368954358999</c:v>
                </c:pt>
                <c:pt idx="330">
                  <c:v>17.124922486513899</c:v>
                </c:pt>
                <c:pt idx="331">
                  <c:v>17.149504328414231</c:v>
                </c:pt>
                <c:pt idx="332">
                  <c:v>17.174113671369355</c:v>
                </c:pt>
                <c:pt idx="333">
                  <c:v>17.198749585329313</c:v>
                </c:pt>
                <c:pt idx="334">
                  <c:v>17.223411051243588</c:v>
                </c:pt>
                <c:pt idx="335">
                  <c:v>17.24680884</c:v>
                </c:pt>
                <c:pt idx="336">
                  <c:v>17.27153947</c:v>
                </c:pt>
                <c:pt idx="337">
                  <c:v>17.2963009228</c:v>
                </c:pt>
                <c:pt idx="338">
                  <c:v>17.321090116120001</c:v>
                </c:pt>
                <c:pt idx="339">
                  <c:v>17.345904275908001</c:v>
                </c:pt>
                <c:pt idx="340">
                  <c:v>17.370740905517202</c:v>
                </c:pt>
                <c:pt idx="341">
                  <c:v>17.395597757965483</c:v>
                </c:pt>
                <c:pt idx="342">
                  <c:v>17.420472810968935</c:v>
                </c:pt>
                <c:pt idx="343">
                  <c:v>17.445364244472042</c:v>
                </c:pt>
                <c:pt idx="344">
                  <c:v>17.470270420424839</c:v>
                </c:pt>
                <c:pt idx="345">
                  <c:v>17.494115140000002</c:v>
                </c:pt>
                <c:pt idx="346">
                  <c:v>17.519153998</c:v>
                </c:pt>
                <c:pt idx="347">
                  <c:v>17.544192856000002</c:v>
                </c:pt>
                <c:pt idx="348">
                  <c:v>17.569231714000001</c:v>
                </c:pt>
                <c:pt idx="349">
                  <c:v>17.594270572000003</c:v>
                </c:pt>
                <c:pt idx="350">
                  <c:v>17.619309430000001</c:v>
                </c:pt>
                <c:pt idx="351">
                  <c:v>17.644348288</c:v>
                </c:pt>
                <c:pt idx="352">
                  <c:v>17.669387146000002</c:v>
                </c:pt>
                <c:pt idx="353">
                  <c:v>17.694426004</c:v>
                </c:pt>
                <c:pt idx="354">
                  <c:v>17.719464862000002</c:v>
                </c:pt>
                <c:pt idx="355">
                  <c:v>17.744503720000001</c:v>
                </c:pt>
                <c:pt idx="356">
                  <c:v>17.769780006000001</c:v>
                </c:pt>
                <c:pt idx="357">
                  <c:v>17.795056292000002</c:v>
                </c:pt>
                <c:pt idx="358">
                  <c:v>17.820332577999999</c:v>
                </c:pt>
                <c:pt idx="359">
                  <c:v>17.845608863999999</c:v>
                </c:pt>
                <c:pt idx="360">
                  <c:v>17.870885149999999</c:v>
                </c:pt>
              </c:numCache>
            </c:numRef>
          </c:val>
        </c:ser>
        <c:marker val="1"/>
        <c:axId val="93711744"/>
        <c:axId val="93795840"/>
      </c:lineChart>
      <c:catAx>
        <c:axId val="93711744"/>
        <c:scaling>
          <c:orientation val="minMax"/>
        </c:scaling>
        <c:axPos val="b"/>
        <c:majorGridlines>
          <c:spPr>
            <a:ln w="3175">
              <a:solidFill>
                <a:srgbClr val="666699"/>
              </a:solidFill>
              <a:prstDash val="solid"/>
            </a:ln>
          </c:spPr>
        </c:majorGridlines>
        <c:minorGridlines>
          <c:spPr>
            <a:ln w="3175">
              <a:solidFill>
                <a:srgbClr val="969696"/>
              </a:solidFill>
              <a:prstDash val="solid"/>
            </a:ln>
          </c:spPr>
        </c:minorGridlines>
        <c:title>
          <c:tx>
            <c:rich>
              <a:bodyPr/>
              <a:lstStyle/>
              <a:p>
                <a:pPr>
                  <a:defRPr sz="850" b="1" i="0" u="none" strike="noStrike" baseline="0">
                    <a:solidFill>
                      <a:srgbClr val="000000"/>
                    </a:solidFill>
                    <a:latin typeface="Arial"/>
                    <a:ea typeface="Arial"/>
                    <a:cs typeface="Arial"/>
                  </a:defRPr>
                </a:pPr>
                <a:r>
                  <a:t>Month</a:t>
                </a:r>
              </a:p>
            </c:rich>
          </c:tx>
          <c:layout>
            <c:manualLayout>
              <c:xMode val="edge"/>
              <c:yMode val="edge"/>
              <c:x val="0.48364153627311524"/>
              <c:y val="0.97202797202797198"/>
            </c:manualLayout>
          </c:layout>
          <c:spPr>
            <a:noFill/>
            <a:ln w="25400">
              <a:noFill/>
            </a:ln>
          </c:spPr>
        </c:title>
        <c:numFmt formatCode="General" sourceLinked="0"/>
        <c:majorTickMark val="none"/>
        <c:tickLblPos val="nextTo"/>
        <c:spPr>
          <a:ln w="3175">
            <a:solidFill>
              <a:srgbClr val="969696"/>
            </a:solidFill>
            <a:prstDash val="solid"/>
          </a:ln>
        </c:spPr>
        <c:txPr>
          <a:bodyPr rot="0" vert="horz"/>
          <a:lstStyle/>
          <a:p>
            <a:pPr>
              <a:defRPr sz="850" b="0" i="0" u="none" strike="noStrike" baseline="0">
                <a:solidFill>
                  <a:srgbClr val="000000"/>
                </a:solidFill>
                <a:latin typeface="Haettenschweiler"/>
                <a:ea typeface="Haettenschweiler"/>
                <a:cs typeface="Haettenschweiler"/>
              </a:defRPr>
            </a:pPr>
            <a:endParaRPr lang="en-US"/>
          </a:p>
        </c:txPr>
        <c:crossAx val="93795840"/>
        <c:crosses val="autoZero"/>
        <c:auto val="1"/>
        <c:lblAlgn val="ctr"/>
        <c:lblOffset val="0"/>
        <c:tickLblSkip val="10"/>
        <c:tickMarkSkip val="10"/>
      </c:catAx>
      <c:valAx>
        <c:axId val="93795840"/>
        <c:scaling>
          <c:orientation val="minMax"/>
          <c:max val="20"/>
        </c:scaling>
        <c:axPos val="l"/>
        <c:majorGridlines>
          <c:spPr>
            <a:ln w="3175">
              <a:solidFill>
                <a:srgbClr val="666699"/>
              </a:solidFill>
              <a:prstDash val="solid"/>
            </a:ln>
          </c:spPr>
        </c:majorGridlines>
        <c:title>
          <c:tx>
            <c:rich>
              <a:bodyPr/>
              <a:lstStyle/>
              <a:p>
                <a:pPr>
                  <a:defRPr sz="850" b="1" i="0" u="none" strike="noStrike" baseline="0">
                    <a:solidFill>
                      <a:srgbClr val="000000"/>
                    </a:solidFill>
                    <a:latin typeface="Arial"/>
                    <a:ea typeface="Arial"/>
                    <a:cs typeface="Arial"/>
                  </a:defRPr>
                </a:pPr>
                <a:r>
                  <a:t>Weight</a:t>
                </a:r>
              </a:p>
            </c:rich>
          </c:tx>
          <c:layout>
            <c:manualLayout>
              <c:xMode val="edge"/>
              <c:yMode val="edge"/>
              <c:x val="9.9573257467994308E-3"/>
              <c:y val="0.4935064935064935"/>
            </c:manualLayout>
          </c:layout>
          <c:spPr>
            <a:noFill/>
            <a:ln w="25400">
              <a:noFill/>
            </a:ln>
          </c:spPr>
        </c:title>
        <c:numFmt formatCode="General" sourceLinked="0"/>
        <c:majorTickMark val="none"/>
        <c:tickLblPos val="nextTo"/>
        <c:spPr>
          <a:ln w="3175">
            <a:solidFill>
              <a:srgbClr val="000000"/>
            </a:solidFill>
            <a:prstDash val="solid"/>
          </a:ln>
        </c:spPr>
        <c:txPr>
          <a:bodyPr rot="0" vert="horz"/>
          <a:lstStyle/>
          <a:p>
            <a:pPr>
              <a:defRPr sz="850" b="0" i="0" u="none" strike="noStrike" baseline="0">
                <a:solidFill>
                  <a:srgbClr val="000000"/>
                </a:solidFill>
                <a:latin typeface="Haettenschweiler"/>
                <a:ea typeface="Haettenschweiler"/>
                <a:cs typeface="Haettenschweiler"/>
              </a:defRPr>
            </a:pPr>
            <a:endParaRPr lang="en-US"/>
          </a:p>
        </c:txPr>
        <c:crossAx val="93711744"/>
        <c:crosses val="autoZero"/>
        <c:crossBetween val="midCat"/>
        <c:majorUnit val="2"/>
        <c:minorUnit val="0.2"/>
      </c:valAx>
      <c:spPr>
        <a:solidFill>
          <a:srgbClr val="FFFFFF"/>
        </a:solidFill>
        <a:ln w="12700">
          <a:solidFill>
            <a:srgbClr val="C0C0C0"/>
          </a:solidFill>
          <a:prstDash val="solid"/>
        </a:ln>
      </c:spPr>
    </c:plotArea>
    <c:legend>
      <c:legendPos val="r"/>
      <c:legendEntry>
        <c:idx val="10"/>
        <c:delete val="1"/>
      </c:legendEntry>
      <c:layout>
        <c:manualLayout>
          <c:xMode val="edge"/>
          <c:yMode val="edge"/>
          <c:x val="0.80796586059743958"/>
          <c:y val="0.60339660339660339"/>
          <c:w val="0.11664295874822191"/>
          <c:h val="0.17082917082917082"/>
        </c:manualLayout>
      </c:layout>
      <c:spPr>
        <a:solidFill>
          <a:srgbClr val="FFFFFF"/>
        </a:solidFill>
        <a:ln w="3175">
          <a:solidFill>
            <a:srgbClr val="000000"/>
          </a:solidFill>
          <a:prstDash val="solid"/>
        </a:ln>
      </c:spPr>
      <c:txPr>
        <a:bodyPr/>
        <a:lstStyle/>
        <a:p>
          <a:pPr>
            <a:defRPr sz="735" b="0" i="0" u="none" strike="noStrike" baseline="0">
              <a:solidFill>
                <a:srgbClr val="000000"/>
              </a:solidFill>
              <a:latin typeface="Haettenschweiler"/>
              <a:ea typeface="Haettenschweiler"/>
              <a:cs typeface="Haettenschweiler"/>
            </a:defRPr>
          </a:pPr>
          <a:endParaRPr lang="en-US"/>
        </a:p>
      </c:txPr>
    </c:legend>
    <c:plotVisOnly val="1"/>
    <c:dispBlanksAs val="gap"/>
  </c:chart>
  <c:spPr>
    <a:solidFill>
      <a:srgbClr val="FFFFFF"/>
    </a:solidFill>
    <a:ln w="9525">
      <a:noFill/>
    </a:ln>
  </c:spPr>
  <c:txPr>
    <a:bodyPr/>
    <a:lstStyle/>
    <a:p>
      <a:pPr>
        <a:defRPr sz="800" b="0" i="0" u="none" strike="noStrike" baseline="0">
          <a:solidFill>
            <a:srgbClr val="000000"/>
          </a:solidFill>
          <a:latin typeface="Arial"/>
          <a:ea typeface="Arial"/>
          <a:cs typeface="Arial"/>
        </a:defRPr>
      </a:pPr>
      <a:endParaRPr lang="en-US"/>
    </a:p>
  </c:txPr>
  <c:userShapes r:id="rId1"/>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925" b="1" i="0" u="none" strike="noStrike" baseline="0">
                <a:solidFill>
                  <a:srgbClr val="000000"/>
                </a:solidFill>
                <a:latin typeface="Arial"/>
                <a:ea typeface="Arial"/>
                <a:cs typeface="Arial"/>
              </a:defRPr>
            </a:pPr>
            <a:r>
              <a:t>Baby Height for Age</a:t>
            </a:r>
          </a:p>
        </c:rich>
      </c:tx>
      <c:layout>
        <c:manualLayout>
          <c:xMode val="edge"/>
          <c:yMode val="edge"/>
          <c:x val="0.41820768136557612"/>
          <c:y val="1.9920318725099601E-2"/>
        </c:manualLayout>
      </c:layout>
      <c:spPr>
        <a:noFill/>
        <a:ln w="25400">
          <a:noFill/>
        </a:ln>
      </c:spPr>
    </c:title>
    <c:plotArea>
      <c:layout>
        <c:manualLayout>
          <c:layoutTarget val="inner"/>
          <c:xMode val="edge"/>
          <c:yMode val="edge"/>
          <c:x val="7.1123755334281655E-2"/>
          <c:y val="8.0677290836653384E-2"/>
          <c:w val="0.88335704125177805"/>
          <c:h val="0.86852589641434264"/>
        </c:manualLayout>
      </c:layout>
      <c:lineChart>
        <c:grouping val="standard"/>
        <c:ser>
          <c:idx val="1"/>
          <c:order val="0"/>
          <c:tx>
            <c:strRef>
              <c:f>Table!$P$1</c:f>
              <c:strCache>
                <c:ptCount val="1"/>
                <c:pt idx="0">
                  <c:v> Angelina Dolly </c:v>
                </c:pt>
              </c:strCache>
            </c:strRef>
          </c:tx>
          <c:spPr>
            <a:ln w="38100">
              <a:solidFill>
                <a:srgbClr val="000000"/>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Table!$P$2:$P$362</c:f>
              <c:numCache>
                <c:formatCode>_(* #,##0.00_);_(* \(#,##0.00\);_(* "-"??_);_(@_)</c:formatCode>
                <c:ptCount val="361"/>
                <c:pt idx="0">
                  <c:v>50</c:v>
                </c:pt>
                <c:pt idx="1">
                  <c:v>51</c:v>
                </c:pt>
                <c:pt idx="2">
                  <c:v>#N/A</c:v>
                </c:pt>
                <c:pt idx="3">
                  <c:v>#N/A</c:v>
                </c:pt>
                <c:pt idx="4">
                  <c:v>52</c:v>
                </c:pt>
                <c:pt idx="5">
                  <c:v>#N/A</c:v>
                </c:pt>
                <c:pt idx="6">
                  <c:v>#N/A</c:v>
                </c:pt>
                <c:pt idx="7">
                  <c:v>#N/A</c:v>
                </c:pt>
                <c:pt idx="8">
                  <c:v>#N/A</c:v>
                </c:pt>
                <c:pt idx="9">
                  <c:v>#N/A</c:v>
                </c:pt>
                <c:pt idx="10">
                  <c:v>55</c:v>
                </c:pt>
                <c:pt idx="11">
                  <c:v>#N/A</c:v>
                </c:pt>
                <c:pt idx="12">
                  <c:v>#N/A</c:v>
                </c:pt>
                <c:pt idx="13">
                  <c:v>#N/A</c:v>
                </c:pt>
                <c:pt idx="14">
                  <c:v>#N/A</c:v>
                </c:pt>
                <c:pt idx="15">
                  <c:v>#N/A</c:v>
                </c:pt>
                <c:pt idx="16">
                  <c:v>57</c:v>
                </c:pt>
                <c:pt idx="17">
                  <c:v>#N/A</c:v>
                </c:pt>
                <c:pt idx="18">
                  <c:v>#N/A</c:v>
                </c:pt>
                <c:pt idx="19">
                  <c:v>#N/A</c:v>
                </c:pt>
                <c:pt idx="20">
                  <c:v>#N/A</c:v>
                </c:pt>
                <c:pt idx="21">
                  <c:v>#N/A</c:v>
                </c:pt>
                <c:pt idx="22">
                  <c:v>#N/A</c:v>
                </c:pt>
                <c:pt idx="23">
                  <c:v>#N/A</c:v>
                </c:pt>
                <c:pt idx="24">
                  <c:v>#N/A</c:v>
                </c:pt>
                <c:pt idx="25">
                  <c:v>#N/A</c:v>
                </c:pt>
                <c:pt idx="26">
                  <c:v>60</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pt idx="212">
                  <c:v>#N/A</c:v>
                </c:pt>
                <c:pt idx="213">
                  <c:v>#N/A</c:v>
                </c:pt>
                <c:pt idx="214">
                  <c:v>#N/A</c:v>
                </c:pt>
                <c:pt idx="215">
                  <c:v>#N/A</c:v>
                </c:pt>
                <c:pt idx="216">
                  <c:v>#N/A</c:v>
                </c:pt>
                <c:pt idx="217">
                  <c:v>#N/A</c:v>
                </c:pt>
                <c:pt idx="218">
                  <c:v>#N/A</c:v>
                </c:pt>
                <c:pt idx="219">
                  <c:v>#N/A</c:v>
                </c:pt>
                <c:pt idx="220">
                  <c:v>#N/A</c:v>
                </c:pt>
                <c:pt idx="221">
                  <c:v>#N/A</c:v>
                </c:pt>
                <c:pt idx="222">
                  <c:v>#N/A</c:v>
                </c:pt>
                <c:pt idx="223">
                  <c:v>#N/A</c:v>
                </c:pt>
                <c:pt idx="224">
                  <c:v>#N/A</c:v>
                </c:pt>
                <c:pt idx="225">
                  <c:v>#N/A</c:v>
                </c:pt>
                <c:pt idx="226">
                  <c:v>#N/A</c:v>
                </c:pt>
                <c:pt idx="227">
                  <c:v>#N/A</c:v>
                </c:pt>
                <c:pt idx="228">
                  <c:v>#N/A</c:v>
                </c:pt>
                <c:pt idx="229">
                  <c:v>#N/A</c:v>
                </c:pt>
                <c:pt idx="230">
                  <c:v>#N/A</c:v>
                </c:pt>
                <c:pt idx="231">
                  <c:v>#N/A</c:v>
                </c:pt>
                <c:pt idx="232">
                  <c:v>#N/A</c:v>
                </c:pt>
                <c:pt idx="233">
                  <c:v>#N/A</c:v>
                </c:pt>
                <c:pt idx="234">
                  <c:v>#N/A</c:v>
                </c:pt>
                <c:pt idx="235">
                  <c:v>#N/A</c:v>
                </c:pt>
                <c:pt idx="236">
                  <c:v>#N/A</c:v>
                </c:pt>
                <c:pt idx="237">
                  <c:v>#N/A</c:v>
                </c:pt>
                <c:pt idx="238">
                  <c:v>#N/A</c:v>
                </c:pt>
                <c:pt idx="239">
                  <c:v>#N/A</c:v>
                </c:pt>
                <c:pt idx="240">
                  <c:v>#N/A</c:v>
                </c:pt>
                <c:pt idx="241">
                  <c:v>#N/A</c:v>
                </c:pt>
                <c:pt idx="242">
                  <c:v>#N/A</c:v>
                </c:pt>
                <c:pt idx="243">
                  <c:v>#N/A</c:v>
                </c:pt>
                <c:pt idx="244">
                  <c:v>#N/A</c:v>
                </c:pt>
                <c:pt idx="245">
                  <c:v>#N/A</c:v>
                </c:pt>
                <c:pt idx="246">
                  <c:v>#N/A</c:v>
                </c:pt>
                <c:pt idx="247">
                  <c:v>#N/A</c:v>
                </c:pt>
                <c:pt idx="248">
                  <c:v>#N/A</c:v>
                </c:pt>
                <c:pt idx="249">
                  <c:v>#N/A</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pt idx="263">
                  <c:v>#N/A</c:v>
                </c:pt>
                <c:pt idx="264">
                  <c:v>#N/A</c:v>
                </c:pt>
                <c:pt idx="265">
                  <c:v>#N/A</c:v>
                </c:pt>
                <c:pt idx="266">
                  <c:v>#N/A</c:v>
                </c:pt>
                <c:pt idx="267">
                  <c:v>#N/A</c:v>
                </c:pt>
                <c:pt idx="268">
                  <c:v>#N/A</c:v>
                </c:pt>
                <c:pt idx="269">
                  <c:v>#N/A</c:v>
                </c:pt>
                <c:pt idx="270">
                  <c:v>#N/A</c:v>
                </c:pt>
                <c:pt idx="271">
                  <c:v>#N/A</c:v>
                </c:pt>
                <c:pt idx="272">
                  <c:v>#N/A</c:v>
                </c:pt>
                <c:pt idx="273">
                  <c:v>#N/A</c:v>
                </c:pt>
                <c:pt idx="274">
                  <c:v>#N/A</c:v>
                </c:pt>
                <c:pt idx="275">
                  <c:v>#N/A</c:v>
                </c:pt>
                <c:pt idx="276">
                  <c:v>#N/A</c:v>
                </c:pt>
                <c:pt idx="277">
                  <c:v>#N/A</c:v>
                </c:pt>
                <c:pt idx="278">
                  <c:v>#N/A</c:v>
                </c:pt>
                <c:pt idx="279">
                  <c:v>#N/A</c:v>
                </c:pt>
                <c:pt idx="280">
                  <c:v>#N/A</c:v>
                </c:pt>
                <c:pt idx="281">
                  <c:v>#N/A</c:v>
                </c:pt>
                <c:pt idx="282">
                  <c:v>#N/A</c:v>
                </c:pt>
                <c:pt idx="283">
                  <c:v>#N/A</c:v>
                </c:pt>
                <c:pt idx="284">
                  <c:v>#N/A</c:v>
                </c:pt>
                <c:pt idx="285">
                  <c:v>#N/A</c:v>
                </c:pt>
                <c:pt idx="286">
                  <c:v>#N/A</c:v>
                </c:pt>
                <c:pt idx="287">
                  <c:v>#N/A</c:v>
                </c:pt>
                <c:pt idx="288">
                  <c:v>#N/A</c:v>
                </c:pt>
                <c:pt idx="289">
                  <c:v>#N/A</c:v>
                </c:pt>
                <c:pt idx="290">
                  <c:v>#N/A</c:v>
                </c:pt>
                <c:pt idx="291">
                  <c:v>#N/A</c:v>
                </c:pt>
                <c:pt idx="292">
                  <c:v>#N/A</c:v>
                </c:pt>
                <c:pt idx="293">
                  <c:v>#N/A</c:v>
                </c:pt>
                <c:pt idx="294">
                  <c:v>#N/A</c:v>
                </c:pt>
                <c:pt idx="295">
                  <c:v>#N/A</c:v>
                </c:pt>
                <c:pt idx="296">
                  <c:v>#N/A</c:v>
                </c:pt>
                <c:pt idx="297">
                  <c:v>#N/A</c:v>
                </c:pt>
                <c:pt idx="298">
                  <c:v>#N/A</c:v>
                </c:pt>
                <c:pt idx="299">
                  <c:v>#N/A</c:v>
                </c:pt>
                <c:pt idx="300">
                  <c:v>#N/A</c:v>
                </c:pt>
                <c:pt idx="301">
                  <c:v>#N/A</c:v>
                </c:pt>
                <c:pt idx="302">
                  <c:v>#N/A</c:v>
                </c:pt>
                <c:pt idx="303">
                  <c:v>#N/A</c:v>
                </c:pt>
                <c:pt idx="304">
                  <c:v>#N/A</c:v>
                </c:pt>
                <c:pt idx="305">
                  <c:v>#N/A</c:v>
                </c:pt>
                <c:pt idx="306">
                  <c:v>#N/A</c:v>
                </c:pt>
                <c:pt idx="307">
                  <c:v>#N/A</c:v>
                </c:pt>
                <c:pt idx="308">
                  <c:v>#N/A</c:v>
                </c:pt>
                <c:pt idx="309">
                  <c:v>#N/A</c:v>
                </c:pt>
                <c:pt idx="310">
                  <c:v>#N/A</c:v>
                </c:pt>
                <c:pt idx="311">
                  <c:v>#N/A</c:v>
                </c:pt>
                <c:pt idx="312">
                  <c:v>#N/A</c:v>
                </c:pt>
                <c:pt idx="313">
                  <c:v>#N/A</c:v>
                </c:pt>
                <c:pt idx="314">
                  <c:v>#N/A</c:v>
                </c:pt>
                <c:pt idx="315">
                  <c:v>#N/A</c:v>
                </c:pt>
                <c:pt idx="316">
                  <c:v>#N/A</c:v>
                </c:pt>
                <c:pt idx="317">
                  <c:v>#N/A</c:v>
                </c:pt>
                <c:pt idx="318">
                  <c:v>#N/A</c:v>
                </c:pt>
                <c:pt idx="319">
                  <c:v>#N/A</c:v>
                </c:pt>
                <c:pt idx="320">
                  <c:v>#N/A</c:v>
                </c:pt>
                <c:pt idx="321">
                  <c:v>#N/A</c:v>
                </c:pt>
                <c:pt idx="322">
                  <c:v>#N/A</c:v>
                </c:pt>
                <c:pt idx="323">
                  <c:v>#N/A</c:v>
                </c:pt>
                <c:pt idx="324">
                  <c:v>#N/A</c:v>
                </c:pt>
                <c:pt idx="325">
                  <c:v>#N/A</c:v>
                </c:pt>
                <c:pt idx="326">
                  <c:v>#N/A</c:v>
                </c:pt>
                <c:pt idx="327">
                  <c:v>#N/A</c:v>
                </c:pt>
                <c:pt idx="328">
                  <c:v>#N/A</c:v>
                </c:pt>
                <c:pt idx="329">
                  <c:v>#N/A</c:v>
                </c:pt>
                <c:pt idx="330">
                  <c:v>#N/A</c:v>
                </c:pt>
                <c:pt idx="331">
                  <c:v>#N/A</c:v>
                </c:pt>
                <c:pt idx="332">
                  <c:v>#N/A</c:v>
                </c:pt>
                <c:pt idx="333">
                  <c:v>#N/A</c:v>
                </c:pt>
                <c:pt idx="334">
                  <c:v>#N/A</c:v>
                </c:pt>
                <c:pt idx="335">
                  <c:v>#N/A</c:v>
                </c:pt>
                <c:pt idx="336">
                  <c:v>#N/A</c:v>
                </c:pt>
                <c:pt idx="337">
                  <c:v>#N/A</c:v>
                </c:pt>
                <c:pt idx="338">
                  <c:v>#N/A</c:v>
                </c:pt>
                <c:pt idx="339">
                  <c:v>#N/A</c:v>
                </c:pt>
                <c:pt idx="340">
                  <c:v>#N/A</c:v>
                </c:pt>
                <c:pt idx="341">
                  <c:v>#N/A</c:v>
                </c:pt>
                <c:pt idx="342">
                  <c:v>#N/A</c:v>
                </c:pt>
                <c:pt idx="343">
                  <c:v>#N/A</c:v>
                </c:pt>
                <c:pt idx="344">
                  <c:v>#N/A</c:v>
                </c:pt>
                <c:pt idx="345">
                  <c:v>#N/A</c:v>
                </c:pt>
                <c:pt idx="346">
                  <c:v>#N/A</c:v>
                </c:pt>
                <c:pt idx="347">
                  <c:v>#N/A</c:v>
                </c:pt>
                <c:pt idx="348">
                  <c:v>#N/A</c:v>
                </c:pt>
                <c:pt idx="349">
                  <c:v>#N/A</c:v>
                </c:pt>
                <c:pt idx="350">
                  <c:v>#N/A</c:v>
                </c:pt>
                <c:pt idx="351">
                  <c:v>#N/A</c:v>
                </c:pt>
                <c:pt idx="352">
                  <c:v>#N/A</c:v>
                </c:pt>
                <c:pt idx="353">
                  <c:v>#N/A</c:v>
                </c:pt>
                <c:pt idx="354">
                  <c:v>#N/A</c:v>
                </c:pt>
                <c:pt idx="355">
                  <c:v>#N/A</c:v>
                </c:pt>
              </c:numCache>
            </c:numRef>
          </c:val>
        </c:ser>
        <c:ser>
          <c:idx val="2"/>
          <c:order val="1"/>
          <c:tx>
            <c:strRef>
              <c:f>Table!$Q$1</c:f>
              <c:strCache>
                <c:ptCount val="1"/>
                <c:pt idx="0">
                  <c:v>3rd</c:v>
                </c:pt>
              </c:strCache>
            </c:strRef>
          </c:tx>
          <c:spPr>
            <a:ln w="12700">
              <a:solidFill>
                <a:srgbClr val="FFFF00"/>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Table!$Q$2:$Q$362</c:f>
              <c:numCache>
                <c:formatCode>General</c:formatCode>
                <c:ptCount val="361"/>
                <c:pt idx="0">
                  <c:v>45.094882608675746</c:v>
                </c:pt>
                <c:pt idx="1">
                  <c:v>45.569737671156552</c:v>
                </c:pt>
                <c:pt idx="2">
                  <c:v>46.019378675076062</c:v>
                </c:pt>
                <c:pt idx="3">
                  <c:v>46.447217231351878</c:v>
                </c:pt>
                <c:pt idx="4">
                  <c:v>46.856057328626981</c:v>
                </c:pt>
                <c:pt idx="5">
                  <c:v>47.469157921079763</c:v>
                </c:pt>
                <c:pt idx="6">
                  <c:v>47.817942690754116</c:v>
                </c:pt>
                <c:pt idx="7">
                  <c:v>48.158571456455157</c:v>
                </c:pt>
                <c:pt idx="8">
                  <c:v>48.491417717727394</c:v>
                </c:pt>
                <c:pt idx="9">
                  <c:v>48.816833349774051</c:v>
                </c:pt>
                <c:pt idx="10">
                  <c:v>49.135150021678584</c:v>
                </c:pt>
                <c:pt idx="11">
                  <c:v>49.446680514046705</c:v>
                </c:pt>
                <c:pt idx="12">
                  <c:v>49.75171994359637</c:v>
                </c:pt>
                <c:pt idx="13">
                  <c:v>50.050546901637304</c:v>
                </c:pt>
                <c:pt idx="14">
                  <c:v>50.343424512842581</c:v>
                </c:pt>
                <c:pt idx="15">
                  <c:v>50.95700561782332</c:v>
                </c:pt>
                <c:pt idx="16">
                  <c:v>51.224230347764525</c:v>
                </c:pt>
                <c:pt idx="17">
                  <c:v>51.487034069177561</c:v>
                </c:pt>
                <c:pt idx="18">
                  <c:v>51.745574038193951</c:v>
                </c:pt>
                <c:pt idx="19">
                  <c:v>52.000000068819375</c:v>
                </c:pt>
                <c:pt idx="20">
                  <c:v>52.250454945359806</c:v>
                </c:pt>
                <c:pt idx="21">
                  <c:v>52.497074809543399</c:v>
                </c:pt>
                <c:pt idx="22">
                  <c:v>52.739989524005701</c:v>
                </c:pt>
                <c:pt idx="23">
                  <c:v>52.979323013690049</c:v>
                </c:pt>
                <c:pt idx="24">
                  <c:v>53.215193586607271</c:v>
                </c:pt>
                <c:pt idx="25">
                  <c:v>53.629252917235391</c:v>
                </c:pt>
                <c:pt idx="26">
                  <c:v>53.852267561894884</c:v>
                </c:pt>
                <c:pt idx="27">
                  <c:v>54.072433759341443</c:v>
                </c:pt>
                <c:pt idx="28">
                  <c:v>54.289834344448167</c:v>
                </c:pt>
                <c:pt idx="29">
                  <c:v>54.504548834223719</c:v>
                </c:pt>
                <c:pt idx="30">
                  <c:v>54.716653587195729</c:v>
                </c:pt>
                <c:pt idx="31">
                  <c:v>54.926221954166436</c:v>
                </c:pt>
                <c:pt idx="32">
                  <c:v>55.133324420849171</c:v>
                </c:pt>
                <c:pt idx="33">
                  <c:v>55.338028742862235</c:v>
                </c:pt>
                <c:pt idx="34">
                  <c:v>55.540400073526996</c:v>
                </c:pt>
                <c:pt idx="35">
                  <c:v>55.85939936383032</c:v>
                </c:pt>
                <c:pt idx="36">
                  <c:v>56.053929536360457</c:v>
                </c:pt>
                <c:pt idx="37">
                  <c:v>56.24643961040865</c:v>
                </c:pt>
                <c:pt idx="38">
                  <c:v>56.436979242203684</c:v>
                </c:pt>
                <c:pt idx="39">
                  <c:v>56.625596363943828</c:v>
                </c:pt>
                <c:pt idx="40">
                  <c:v>56.812337256902836</c:v>
                </c:pt>
                <c:pt idx="41">
                  <c:v>56.997246620993799</c:v>
                </c:pt>
                <c:pt idx="42">
                  <c:v>57.180367640979853</c:v>
                </c:pt>
                <c:pt idx="43">
                  <c:v>57.361742049509878</c:v>
                </c:pt>
                <c:pt idx="44">
                  <c:v>57.541410187147093</c:v>
                </c:pt>
                <c:pt idx="45">
                  <c:v>57.80470108913169</c:v>
                </c:pt>
                <c:pt idx="46">
                  <c:v>57.979030276842408</c:v>
                </c:pt>
                <c:pt idx="47">
                  <c:v>58.151835928358956</c:v>
                </c:pt>
                <c:pt idx="48">
                  <c:v>58.323150459605145</c:v>
                </c:pt>
                <c:pt idx="49">
                  <c:v>58.49300529353394</c:v>
                </c:pt>
                <c:pt idx="50">
                  <c:v>58.661430897812451</c:v>
                </c:pt>
                <c:pt idx="51">
                  <c:v>58.828456820854321</c:v>
                </c:pt>
                <c:pt idx="52">
                  <c:v>58.994111726280131</c:v>
                </c:pt>
                <c:pt idx="53">
                  <c:v>59.15842342588202</c:v>
                </c:pt>
                <c:pt idx="54">
                  <c:v>59.321418911164741</c:v>
                </c:pt>
                <c:pt idx="55">
                  <c:v>59.54799296623888</c:v>
                </c:pt>
                <c:pt idx="56">
                  <c:v>59.707086792007871</c:v>
                </c:pt>
                <c:pt idx="57">
                  <c:v>59.864981240820825</c:v>
                </c:pt>
                <c:pt idx="58">
                  <c:v>60.021698798893134</c:v>
                </c:pt>
                <c:pt idx="59">
                  <c:v>60.177261336319027</c:v>
                </c:pt>
                <c:pt idx="60">
                  <c:v>60.331690128231116</c:v>
                </c:pt>
                <c:pt idx="61">
                  <c:v>60.485005875112435</c:v>
                </c:pt>
                <c:pt idx="62">
                  <c:v>60.637228722299035</c:v>
                </c:pt>
                <c:pt idx="63">
                  <c:v>60.788378278709217</c:v>
                </c:pt>
                <c:pt idx="64">
                  <c:v>60.938473634833819</c:v>
                </c:pt>
                <c:pt idx="65">
                  <c:v>61.138931223928779</c:v>
                </c:pt>
                <c:pt idx="66">
                  <c:v>61.286031280137422</c:v>
                </c:pt>
                <c:pt idx="67">
                  <c:v>61.43215682154392</c:v>
                </c:pt>
                <c:pt idx="68">
                  <c:v>61.5773241731521</c:v>
                </c:pt>
                <c:pt idx="69">
                  <c:v>61.721549255439925</c:v>
                </c:pt>
                <c:pt idx="70">
                  <c:v>61.86484759704431</c:v>
                </c:pt>
                <c:pt idx="71">
                  <c:v>62.007234346978436</c:v>
                </c:pt>
                <c:pt idx="72">
                  <c:v>62.148724286400892</c:v>
                </c:pt>
                <c:pt idx="73">
                  <c:v>62.289331839955253</c:v>
                </c:pt>
                <c:pt idx="74">
                  <c:v>62.429071086697796</c:v>
                </c:pt>
                <c:pt idx="75">
                  <c:v>62.609931786015238</c:v>
                </c:pt>
                <c:pt idx="76">
                  <c:v>62.74728669420238</c:v>
                </c:pt>
                <c:pt idx="77">
                  <c:v>62.883830337625724</c:v>
                </c:pt>
                <c:pt idx="78">
                  <c:v>63.019574996030322</c:v>
                </c:pt>
                <c:pt idx="79">
                  <c:v>63.154532671483786</c:v>
                </c:pt>
                <c:pt idx="80">
                  <c:v>63.288715096385566</c:v>
                </c:pt>
                <c:pt idx="81">
                  <c:v>63.422133741202977</c:v>
                </c:pt>
                <c:pt idx="82">
                  <c:v>63.554799821944535</c:v>
                </c:pt>
                <c:pt idx="83">
                  <c:v>63.686724307380693</c:v>
                </c:pt>
                <c:pt idx="84">
                  <c:v>63.817917926021636</c:v>
                </c:pt>
                <c:pt idx="85">
                  <c:v>63.983480867886684</c:v>
                </c:pt>
                <c:pt idx="86">
                  <c:v>64.112723128435817</c:v>
                </c:pt>
                <c:pt idx="87">
                  <c:v>64.241276921671684</c:v>
                </c:pt>
                <c:pt idx="88">
                  <c:v>64.369151750564953</c:v>
                </c:pt>
                <c:pt idx="89">
                  <c:v>64.496356920501569</c:v>
                </c:pt>
                <c:pt idx="90">
                  <c:v>64.622901544559667</c:v>
                </c:pt>
                <c:pt idx="91">
                  <c:v>64.748794548618562</c:v>
                </c:pt>
                <c:pt idx="92">
                  <c:v>64.874044676306099</c:v>
                </c:pt>
                <c:pt idx="93">
                  <c:v>64.998660493790155</c:v>
                </c:pt>
                <c:pt idx="94">
                  <c:v>65.12265039441985</c:v>
                </c:pt>
                <c:pt idx="95">
                  <c:v>65.275903473377994</c:v>
                </c:pt>
                <c:pt idx="96">
                  <c:v>65.398261060794539</c:v>
                </c:pt>
                <c:pt idx="97">
                  <c:v>65.520025210604331</c:v>
                </c:pt>
                <c:pt idx="98">
                  <c:v>65.641203449931183</c:v>
                </c:pt>
                <c:pt idx="99">
                  <c:v>65.761803161082582</c:v>
                </c:pt>
                <c:pt idx="100">
                  <c:v>65.881831585148603</c:v>
                </c:pt>
                <c:pt idx="101">
                  <c:v>66.001295825493912</c:v>
                </c:pt>
                <c:pt idx="102">
                  <c:v>66.120202851146601</c:v>
                </c:pt>
                <c:pt idx="103">
                  <c:v>66.238559500087149</c:v>
                </c:pt>
                <c:pt idx="104">
                  <c:v>66.35637248244106</c:v>
                </c:pt>
                <c:pt idx="105">
                  <c:v>66.499479347543428</c:v>
                </c:pt>
                <c:pt idx="106">
                  <c:v>66.615902558892415</c:v>
                </c:pt>
                <c:pt idx="107">
                  <c:v>66.731807603872795</c:v>
                </c:pt>
                <c:pt idx="108">
                  <c:v>66.847200561445163</c:v>
                </c:pt>
                <c:pt idx="109">
                  <c:v>66.962087401742764</c:v>
                </c:pt>
                <c:pt idx="110">
                  <c:v>67.076473988601748</c:v>
                </c:pt>
                <c:pt idx="111">
                  <c:v>67.190366082020759</c:v>
                </c:pt>
                <c:pt idx="112">
                  <c:v>67.303769340552051</c:v>
                </c:pt>
                <c:pt idx="113">
                  <c:v>67.416689323626301</c:v>
                </c:pt>
                <c:pt idx="114">
                  <c:v>67.529131493813296</c:v>
                </c:pt>
                <c:pt idx="115">
                  <c:v>67.663711461033287</c:v>
                </c:pt>
                <c:pt idx="116">
                  <c:v>67.774953008696173</c:v>
                </c:pt>
                <c:pt idx="117">
                  <c:v>67.885737179596518</c:v>
                </c:pt>
                <c:pt idx="118">
                  <c:v>67.996068964421141</c:v>
                </c:pt>
                <c:pt idx="119">
                  <c:v>68.105953270332563</c:v>
                </c:pt>
                <c:pt idx="120">
                  <c:v>68.215394922791887</c:v>
                </c:pt>
                <c:pt idx="121">
                  <c:v>68.324398667333696</c:v>
                </c:pt>
                <c:pt idx="122">
                  <c:v>68.432969171294545</c:v>
                </c:pt>
                <c:pt idx="123">
                  <c:v>68.541111025496306</c:v>
                </c:pt>
                <c:pt idx="124">
                  <c:v>68.648828745885865</c:v>
                </c:pt>
                <c:pt idx="125">
                  <c:v>68.776126937662156</c:v>
                </c:pt>
                <c:pt idx="126">
                  <c:v>68.882794717699625</c:v>
                </c:pt>
                <c:pt idx="127">
                  <c:v>68.989055027842724</c:v>
                </c:pt>
                <c:pt idx="128">
                  <c:v>69.0949120235354</c:v>
                </c:pt>
                <c:pt idx="129">
                  <c:v>69.200369794925805</c:v>
                </c:pt>
                <c:pt idx="130">
                  <c:v>69.305432368210006</c:v>
                </c:pt>
                <c:pt idx="131">
                  <c:v>69.410103706942152</c:v>
                </c:pt>
                <c:pt idx="132">
                  <c:v>69.514387713312189</c:v>
                </c:pt>
                <c:pt idx="133">
                  <c:v>69.618288229391865</c:v>
                </c:pt>
                <c:pt idx="134">
                  <c:v>69.721809038350202</c:v>
                </c:pt>
                <c:pt idx="135">
                  <c:v>69.842804738036776</c:v>
                </c:pt>
                <c:pt idx="136">
                  <c:v>69.945397819130648</c:v>
                </c:pt>
                <c:pt idx="137">
                  <c:v>70.047624984769527</c:v>
                </c:pt>
                <c:pt idx="138">
                  <c:v>70.149489737439495</c:v>
                </c:pt>
                <c:pt idx="139">
                  <c:v>70.250995527767785</c:v>
                </c:pt>
                <c:pt idx="140">
                  <c:v>70.352145755531495</c:v>
                </c:pt>
                <c:pt idx="141">
                  <c:v>70.452943770642463</c:v>
                </c:pt>
                <c:pt idx="142">
                  <c:v>70.553392874108994</c:v>
                </c:pt>
                <c:pt idx="143">
                  <c:v>70.653496318975201</c:v>
                </c:pt>
                <c:pt idx="144">
                  <c:v>70.753257311238329</c:v>
                </c:pt>
                <c:pt idx="145">
                  <c:v>70.868735548975422</c:v>
                </c:pt>
                <c:pt idx="146">
                  <c:v>70.967669475519486</c:v>
                </c:pt>
                <c:pt idx="147">
                  <c:v>71.06627251146918</c:v>
                </c:pt>
                <c:pt idx="148">
                  <c:v>71.164547640722446</c:v>
                </c:pt>
                <c:pt idx="149">
                  <c:v>71.262497805404948</c:v>
                </c:pt>
                <c:pt idx="150">
                  <c:v>71.360125906641116</c:v>
                </c:pt>
                <c:pt idx="151">
                  <c:v>71.457434805307813</c:v>
                </c:pt>
                <c:pt idx="152">
                  <c:v>71.554427322771076</c:v>
                </c:pt>
                <c:pt idx="153">
                  <c:v>71.651106241606428</c:v>
                </c:pt>
                <c:pt idx="154">
                  <c:v>71.747474306303189</c:v>
                </c:pt>
                <c:pt idx="155">
                  <c:v>71.858074814416057</c:v>
                </c:pt>
                <c:pt idx="156">
                  <c:v>71.953699835016479</c:v>
                </c:pt>
                <c:pt idx="157">
                  <c:v>72.049023804001777</c:v>
                </c:pt>
                <c:pt idx="158">
                  <c:v>72.144049287547404</c:v>
                </c:pt>
                <c:pt idx="159">
                  <c:v>72.238778817766644</c:v>
                </c:pt>
                <c:pt idx="160">
                  <c:v>72.333214893308096</c:v>
                </c:pt>
                <c:pt idx="161">
                  <c:v>72.42735997994042</c:v>
                </c:pt>
                <c:pt idx="162">
                  <c:v>72.521216511124578</c:v>
                </c:pt>
                <c:pt idx="163">
                  <c:v>72.614786888574002</c:v>
                </c:pt>
                <c:pt idx="164">
                  <c:v>72.70807348280286</c:v>
                </c:pt>
                <c:pt idx="165">
                  <c:v>72.814325020420299</c:v>
                </c:pt>
                <c:pt idx="166">
                  <c:v>72.906939524869472</c:v>
                </c:pt>
                <c:pt idx="167">
                  <c:v>72.999278639458112</c:v>
                </c:pt>
                <c:pt idx="168">
                  <c:v>73.091344589739862</c:v>
                </c:pt>
                <c:pt idx="169">
                  <c:v>73.183139573181208</c:v>
                </c:pt>
                <c:pt idx="170">
                  <c:v>73.27466575963129</c:v>
                </c:pt>
                <c:pt idx="171">
                  <c:v>73.365925291782006</c:v>
                </c:pt>
                <c:pt idx="172">
                  <c:v>73.456920285618835</c:v>
                </c:pt>
                <c:pt idx="173">
                  <c:v>73.547652830862617</c:v>
                </c:pt>
                <c:pt idx="174">
                  <c:v>73.638124991427475</c:v>
                </c:pt>
                <c:pt idx="175">
                  <c:v>73.740470064912088</c:v>
                </c:pt>
                <c:pt idx="176">
                  <c:v>73.830330670755899</c:v>
                </c:pt>
                <c:pt idx="177">
                  <c:v>73.919938142275612</c:v>
                </c:pt>
                <c:pt idx="178">
                  <c:v>74.009294424153367</c:v>
                </c:pt>
                <c:pt idx="179">
                  <c:v>74.098401437682014</c:v>
                </c:pt>
                <c:pt idx="180">
                  <c:v>74.187261081138388</c:v>
                </c:pt>
                <c:pt idx="181">
                  <c:v>74.275875230150291</c:v>
                </c:pt>
                <c:pt idx="182">
                  <c:v>74.364245738056695</c:v>
                </c:pt>
                <c:pt idx="183">
                  <c:v>74.452374436511121</c:v>
                </c:pt>
                <c:pt idx="184">
                  <c:v>74.540263136661778</c:v>
                </c:pt>
                <c:pt idx="185">
                  <c:v>74.639076123350236</c:v>
                </c:pt>
                <c:pt idx="186">
                  <c:v>74.726405385952987</c:v>
                </c:pt>
                <c:pt idx="187">
                  <c:v>74.813500961053208</c:v>
                </c:pt>
                <c:pt idx="188">
                  <c:v>74.900364559439893</c:v>
                </c:pt>
                <c:pt idx="189">
                  <c:v>74.986997872245766</c:v>
                </c:pt>
                <c:pt idx="190">
                  <c:v>75.073402571257375</c:v>
                </c:pt>
                <c:pt idx="191">
                  <c:v>75.159580309214377</c:v>
                </c:pt>
                <c:pt idx="192">
                  <c:v>75.245532722601013</c:v>
                </c:pt>
                <c:pt idx="193">
                  <c:v>75.331261438017748</c:v>
                </c:pt>
                <c:pt idx="194">
                  <c:v>75.416768082272526</c:v>
                </c:pt>
                <c:pt idx="195">
                  <c:v>75.512368749377728</c:v>
                </c:pt>
                <c:pt idx="196">
                  <c:v>75.597361136955257</c:v>
                </c:pt>
                <c:pt idx="197">
                  <c:v>75.682136944920032</c:v>
                </c:pt>
                <c:pt idx="198">
                  <c:v>75.76669768749862</c:v>
                </c:pt>
                <c:pt idx="199">
                  <c:v>75.851044862361846</c:v>
                </c:pt>
                <c:pt idx="200">
                  <c:v>75.93517995082739</c:v>
                </c:pt>
                <c:pt idx="201">
                  <c:v>76.019104443080721</c:v>
                </c:pt>
                <c:pt idx="202">
                  <c:v>76.102819876768336</c:v>
                </c:pt>
                <c:pt idx="203">
                  <c:v>76.186327880565486</c:v>
                </c:pt>
                <c:pt idx="204">
                  <c:v>76.269630216860847</c:v>
                </c:pt>
                <c:pt idx="205">
                  <c:v>76.362292625153074</c:v>
                </c:pt>
                <c:pt idx="206">
                  <c:v>76.445119216602947</c:v>
                </c:pt>
                <c:pt idx="207">
                  <c:v>76.52774437070596</c:v>
                </c:pt>
                <c:pt idx="208">
                  <c:v>76.610169436130946</c:v>
                </c:pt>
                <c:pt idx="209">
                  <c:v>76.692395747017301</c:v>
                </c:pt>
                <c:pt idx="210">
                  <c:v>76.774424873360744</c:v>
                </c:pt>
                <c:pt idx="211">
                  <c:v>76.856258779956875</c:v>
                </c:pt>
                <c:pt idx="212">
                  <c:v>76.93789991473983</c:v>
                </c:pt>
                <c:pt idx="213">
                  <c:v>77.019351243519111</c:v>
                </c:pt>
                <c:pt idx="214">
                  <c:v>77.100616244906931</c:v>
                </c:pt>
                <c:pt idx="215">
                  <c:v>77.190558539651803</c:v>
                </c:pt>
                <c:pt idx="216">
                  <c:v>77.271370757633093</c:v>
                </c:pt>
                <c:pt idx="217">
                  <c:v>77.351995024955812</c:v>
                </c:pt>
                <c:pt idx="218">
                  <c:v>77.432432544994455</c:v>
                </c:pt>
                <c:pt idx="219">
                  <c:v>77.512687010451799</c:v>
                </c:pt>
                <c:pt idx="220">
                  <c:v>77.59276393932204</c:v>
                </c:pt>
                <c:pt idx="221">
                  <c:v>77.672670127786375</c:v>
                </c:pt>
                <c:pt idx="222">
                  <c:v>77.752413202532622</c:v>
                </c:pt>
                <c:pt idx="223">
                  <c:v>77.832001257397295</c:v>
                </c:pt>
                <c:pt idx="224">
                  <c:v>77.91144256132236</c:v>
                </c:pt>
                <c:pt idx="225">
                  <c:v>77.998680719464701</c:v>
                </c:pt>
                <c:pt idx="226">
                  <c:v>78.077613430860325</c:v>
                </c:pt>
                <c:pt idx="227">
                  <c:v>78.156370225342215</c:v>
                </c:pt>
                <c:pt idx="228">
                  <c:v>78.234977199567936</c:v>
                </c:pt>
                <c:pt idx="229">
                  <c:v>78.313456299154169</c:v>
                </c:pt>
                <c:pt idx="230">
                  <c:v>78.391825823965391</c:v>
                </c:pt>
                <c:pt idx="231">
                  <c:v>78.470100875248804</c:v>
                </c:pt>
                <c:pt idx="232">
                  <c:v>78.548293751179401</c:v>
                </c:pt>
                <c:pt idx="233">
                  <c:v>78.62641429664788</c:v>
                </c:pt>
                <c:pt idx="234">
                  <c:v>78.704470212473581</c:v>
                </c:pt>
                <c:pt idx="235">
                  <c:v>78.788007833420934</c:v>
                </c:pt>
                <c:pt idx="236">
                  <c:v>78.865181375679185</c:v>
                </c:pt>
                <c:pt idx="237">
                  <c:v>78.942439967599441</c:v>
                </c:pt>
                <c:pt idx="238">
                  <c:v>79.019768195430245</c:v>
                </c:pt>
                <c:pt idx="239">
                  <c:v>79.097151547266392</c:v>
                </c:pt>
                <c:pt idx="240">
                  <c:v>79.174576336799561</c:v>
                </c:pt>
                <c:pt idx="241">
                  <c:v>79.252029634554788</c:v>
                </c:pt>
                <c:pt idx="242">
                  <c:v>79.329499205864238</c:v>
                </c:pt>
                <c:pt idx="243">
                  <c:v>79.406973454904914</c:v>
                </c:pt>
                <c:pt idx="244">
                  <c:v>79.484441374193921</c:v>
                </c:pt>
                <c:pt idx="245">
                  <c:v>79.5597432560035</c:v>
                </c:pt>
                <c:pt idx="246">
                  <c:v>79.637767294881755</c:v>
                </c:pt>
                <c:pt idx="247">
                  <c:v>79.715722245907486</c:v>
                </c:pt>
                <c:pt idx="248">
                  <c:v>79.793601713791688</c:v>
                </c:pt>
                <c:pt idx="249">
                  <c:v>79.871399442598147</c:v>
                </c:pt>
                <c:pt idx="250">
                  <c:v>79.949109314351787</c:v>
                </c:pt>
                <c:pt idx="251">
                  <c:v>80.026725347649247</c:v>
                </c:pt>
                <c:pt idx="252">
                  <c:v>80.104241696271032</c:v>
                </c:pt>
                <c:pt idx="253">
                  <c:v>80.181652647794976</c:v>
                </c:pt>
                <c:pt idx="254">
                  <c:v>80.258952622210558</c:v>
                </c:pt>
                <c:pt idx="255">
                  <c:v>80.339983644786088</c:v>
                </c:pt>
                <c:pt idx="256">
                  <c:v>80.417316805139109</c:v>
                </c:pt>
                <c:pt idx="257">
                  <c:v>80.494516924749448</c:v>
                </c:pt>
                <c:pt idx="258">
                  <c:v>80.571579001856222</c:v>
                </c:pt>
                <c:pt idx="259">
                  <c:v>80.648498160134608</c:v>
                </c:pt>
                <c:pt idx="260">
                  <c:v>80.725269647326428</c:v>
                </c:pt>
                <c:pt idx="261">
                  <c:v>80.801888833867153</c:v>
                </c:pt>
                <c:pt idx="262">
                  <c:v>80.878351211510406</c:v>
                </c:pt>
                <c:pt idx="263">
                  <c:v>80.954652391950717</c:v>
                </c:pt>
                <c:pt idx="264">
                  <c:v>81.030788105445538</c:v>
                </c:pt>
                <c:pt idx="265">
                  <c:v>81.113315248316326</c:v>
                </c:pt>
                <c:pt idx="266">
                  <c:v>81.189318001242498</c:v>
                </c:pt>
                <c:pt idx="267">
                  <c:v>81.265137695817202</c:v>
                </c:pt>
                <c:pt idx="268">
                  <c:v>81.340770584640126</c:v>
                </c:pt>
                <c:pt idx="269">
                  <c:v>81.416213032052738</c:v>
                </c:pt>
                <c:pt idx="270">
                  <c:v>81.491461512733622</c:v>
                </c:pt>
                <c:pt idx="271">
                  <c:v>81.566512610299625</c:v>
                </c:pt>
                <c:pt idx="272">
                  <c:v>81.641363015913555</c:v>
                </c:pt>
                <c:pt idx="273">
                  <c:v>81.716009526898915</c:v>
                </c:pt>
                <c:pt idx="274">
                  <c:v>81.790449045361967</c:v>
                </c:pt>
                <c:pt idx="275">
                  <c:v>81.873342777577975</c:v>
                </c:pt>
                <c:pt idx="276">
                  <c:v>81.947514946989529</c:v>
                </c:pt>
                <c:pt idx="277">
                  <c:v>82.021466584046365</c:v>
                </c:pt>
                <c:pt idx="278">
                  <c:v>82.095195058766222</c:v>
                </c:pt>
                <c:pt idx="279">
                  <c:v>82.16869783886159</c:v>
                </c:pt>
                <c:pt idx="280">
                  <c:v>82.241972488393657</c:v>
                </c:pt>
                <c:pt idx="281">
                  <c:v>82.31501666643895</c:v>
                </c:pt>
                <c:pt idx="282">
                  <c:v>82.387828125767157</c:v>
                </c:pt>
                <c:pt idx="283">
                  <c:v>82.460404711529492</c:v>
                </c:pt>
                <c:pt idx="284">
                  <c:v>82.532744359981152</c:v>
                </c:pt>
                <c:pt idx="285">
                  <c:v>82.615064471693543</c:v>
                </c:pt>
                <c:pt idx="286">
                  <c:v>82.687031317557896</c:v>
                </c:pt>
                <c:pt idx="287">
                  <c:v>82.758751331244909</c:v>
                </c:pt>
                <c:pt idx="288">
                  <c:v>82.830222859719854</c:v>
                </c:pt>
                <c:pt idx="289">
                  <c:v>82.901444334182329</c:v>
                </c:pt>
                <c:pt idx="290">
                  <c:v>82.972414268846592</c:v>
                </c:pt>
                <c:pt idx="291">
                  <c:v>83.043131259721079</c:v>
                </c:pt>
                <c:pt idx="292">
                  <c:v>83.11359398339053</c:v>
                </c:pt>
                <c:pt idx="293">
                  <c:v>83.183801196046147</c:v>
                </c:pt>
                <c:pt idx="294">
                  <c:v>83.253751733104224</c:v>
                </c:pt>
                <c:pt idx="295">
                  <c:v>83.334732930337083</c:v>
                </c:pt>
                <c:pt idx="296">
                  <c:v>83.404231454428015</c:v>
                </c:pt>
                <c:pt idx="297">
                  <c:v>83.473466615994369</c:v>
                </c:pt>
                <c:pt idx="298">
                  <c:v>83.542437604344585</c:v>
                </c:pt>
                <c:pt idx="299">
                  <c:v>83.611143680824881</c:v>
                </c:pt>
                <c:pt idx="300">
                  <c:v>83.679584177591437</c:v>
                </c:pt>
                <c:pt idx="301">
                  <c:v>83.747758496415543</c:v>
                </c:pt>
                <c:pt idx="302">
                  <c:v>83.815666109946662</c:v>
                </c:pt>
                <c:pt idx="303">
                  <c:v>83.883306566626885</c:v>
                </c:pt>
                <c:pt idx="304">
                  <c:v>83.950679499591701</c:v>
                </c:pt>
                <c:pt idx="305">
                  <c:v>84.029718171246387</c:v>
                </c:pt>
                <c:pt idx="306">
                  <c:v>84.096583070091555</c:v>
                </c:pt>
                <c:pt idx="307">
                  <c:v>84.163176499496473</c:v>
                </c:pt>
                <c:pt idx="308">
                  <c:v>84.229498369147564</c:v>
                </c:pt>
                <c:pt idx="309">
                  <c:v>84.295548648490467</c:v>
                </c:pt>
                <c:pt idx="310">
                  <c:v>84.36132736583248</c:v>
                </c:pt>
                <c:pt idx="311">
                  <c:v>84.426834631726706</c:v>
                </c:pt>
                <c:pt idx="312">
                  <c:v>84.492070676748952</c:v>
                </c:pt>
                <c:pt idx="313">
                  <c:v>84.557035896274982</c:v>
                </c:pt>
                <c:pt idx="314">
                  <c:v>84.621730896859489</c:v>
                </c:pt>
                <c:pt idx="315">
                  <c:v>84.698367159697995</c:v>
                </c:pt>
                <c:pt idx="316">
                  <c:v>84.762517364140791</c:v>
                </c:pt>
                <c:pt idx="317">
                  <c:v>84.826395196007383</c:v>
                </c:pt>
                <c:pt idx="318">
                  <c:v>84.890001162576553</c:v>
                </c:pt>
                <c:pt idx="319">
                  <c:v>84.953335821910656</c:v>
                </c:pt>
                <c:pt idx="320">
                  <c:v>85.01640002477474</c:v>
                </c:pt>
                <c:pt idx="321">
                  <c:v>85.079195081949166</c:v>
                </c:pt>
                <c:pt idx="322">
                  <c:v>85.141722872009296</c:v>
                </c:pt>
                <c:pt idx="323">
                  <c:v>85.203985902120067</c:v>
                </c:pt>
                <c:pt idx="324">
                  <c:v>85.265987332247533</c:v>
                </c:pt>
                <c:pt idx="325">
                  <c:v>85.339869204125989</c:v>
                </c:pt>
                <c:pt idx="326">
                  <c:v>85.401295682806662</c:v>
                </c:pt>
                <c:pt idx="327">
                  <c:v>85.462454861699072</c:v>
                </c:pt>
                <c:pt idx="328">
                  <c:v>85.523347755917555</c:v>
                </c:pt>
                <c:pt idx="329">
                  <c:v>85.583977850551435</c:v>
                </c:pt>
                <c:pt idx="330">
                  <c:v>85.644350596518933</c:v>
                </c:pt>
                <c:pt idx="331">
                  <c:v>85.704472982550456</c:v>
                </c:pt>
                <c:pt idx="332">
                  <c:v>85.764353173117016</c:v>
                </c:pt>
                <c:pt idx="333">
                  <c:v>85.82400020339476</c:v>
                </c:pt>
                <c:pt idx="334">
                  <c:v>85.883423723479254</c:v>
                </c:pt>
                <c:pt idx="335">
                  <c:v>85.954133990932732</c:v>
                </c:pt>
                <c:pt idx="336">
                  <c:v>86.012887471730807</c:v>
                </c:pt>
                <c:pt idx="337">
                  <c:v>86.071383803883847</c:v>
                </c:pt>
                <c:pt idx="338">
                  <c:v>86.129648702256361</c:v>
                </c:pt>
                <c:pt idx="339">
                  <c:v>86.187705310226406</c:v>
                </c:pt>
                <c:pt idx="340">
                  <c:v>86.24557445683422</c:v>
                </c:pt>
                <c:pt idx="341">
                  <c:v>86.303274888216023</c:v>
                </c:pt>
                <c:pt idx="342">
                  <c:v>86.360823475894421</c:v>
                </c:pt>
                <c:pt idx="343">
                  <c:v>86.418235404239752</c:v>
                </c:pt>
                <c:pt idx="344">
                  <c:v>86.475524339185327</c:v>
                </c:pt>
                <c:pt idx="345">
                  <c:v>86.541668798913491</c:v>
                </c:pt>
                <c:pt idx="346">
                  <c:v>86.597850793261244</c:v>
                </c:pt>
                <c:pt idx="347">
                  <c:v>86.654032787609012</c:v>
                </c:pt>
                <c:pt idx="348">
                  <c:v>86.710214781956765</c:v>
                </c:pt>
                <c:pt idx="349">
                  <c:v>86.766396776304518</c:v>
                </c:pt>
                <c:pt idx="350">
                  <c:v>86.822578770652285</c:v>
                </c:pt>
                <c:pt idx="351">
                  <c:v>86.878760765000038</c:v>
                </c:pt>
                <c:pt idx="352">
                  <c:v>86.934942759347791</c:v>
                </c:pt>
                <c:pt idx="353">
                  <c:v>86.991124753695544</c:v>
                </c:pt>
                <c:pt idx="354">
                  <c:v>87.047306748043312</c:v>
                </c:pt>
                <c:pt idx="355">
                  <c:v>87.103488742391065</c:v>
                </c:pt>
              </c:numCache>
            </c:numRef>
          </c:val>
        </c:ser>
        <c:ser>
          <c:idx val="3"/>
          <c:order val="2"/>
          <c:tx>
            <c:strRef>
              <c:f>Table!$R$1</c:f>
              <c:strCache>
                <c:ptCount val="1"/>
                <c:pt idx="0">
                  <c:v>5th</c:v>
                </c:pt>
              </c:strCache>
            </c:strRef>
          </c:tx>
          <c:spPr>
            <a:ln w="12700">
              <a:solidFill>
                <a:srgbClr val="00FFFF"/>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Table!$R$2:$R$362</c:f>
              <c:numCache>
                <c:formatCode>General</c:formatCode>
                <c:ptCount val="361"/>
                <c:pt idx="0">
                  <c:v>45.575607403226186</c:v>
                </c:pt>
                <c:pt idx="1">
                  <c:v>46.053133877041653</c:v>
                </c:pt>
                <c:pt idx="2">
                  <c:v>46.505489398686755</c:v>
                </c:pt>
                <c:pt idx="3">
                  <c:v>46.936072957810545</c:v>
                </c:pt>
                <c:pt idx="4">
                  <c:v>47.347678298030274</c:v>
                </c:pt>
                <c:pt idx="5">
                  <c:v>47.96323977230351</c:v>
                </c:pt>
                <c:pt idx="6">
                  <c:v>48.314911485267174</c:v>
                </c:pt>
                <c:pt idx="7">
                  <c:v>48.658407194305703</c:v>
                </c:pt>
                <c:pt idx="8">
                  <c:v>48.994099658909207</c:v>
                </c:pt>
                <c:pt idx="9">
                  <c:v>49.322340116615152</c:v>
                </c:pt>
                <c:pt idx="10">
                  <c:v>49.643459692128282</c:v>
                </c:pt>
                <c:pt idx="11">
                  <c:v>49.957770706615129</c:v>
                </c:pt>
                <c:pt idx="12">
                  <c:v>50.265567894638714</c:v>
                </c:pt>
                <c:pt idx="13">
                  <c:v>50.567129535618044</c:v>
                </c:pt>
                <c:pt idx="14">
                  <c:v>50.862718506162842</c:v>
                </c:pt>
                <c:pt idx="15">
                  <c:v>51.479956901940184</c:v>
                </c:pt>
                <c:pt idx="16">
                  <c:v>51.749868575652428</c:v>
                </c:pt>
                <c:pt idx="17">
                  <c:v>52.015331840340707</c:v>
                </c:pt>
                <c:pt idx="18">
                  <c:v>52.276504235968694</c:v>
                </c:pt>
                <c:pt idx="19">
                  <c:v>52.533535871746466</c:v>
                </c:pt>
                <c:pt idx="20">
                  <c:v>52.786569836996762</c:v>
                </c:pt>
                <c:pt idx="21">
                  <c:v>53.035742586850979</c:v>
                </c:pt>
                <c:pt idx="22">
                  <c:v>53.281184304432031</c:v>
                </c:pt>
                <c:pt idx="23">
                  <c:v>53.523019241066031</c:v>
                </c:pt>
                <c:pt idx="24">
                  <c:v>53.761366035958019</c:v>
                </c:pt>
                <c:pt idx="25">
                  <c:v>54.179073639062608</c:v>
                </c:pt>
                <c:pt idx="26">
                  <c:v>54.40450122253521</c:v>
                </c:pt>
                <c:pt idx="27">
                  <c:v>54.627055796620574</c:v>
                </c:pt>
                <c:pt idx="28">
                  <c:v>54.846820593746443</c:v>
                </c:pt>
                <c:pt idx="29">
                  <c:v>55.063875524249426</c:v>
                </c:pt>
                <c:pt idx="30">
                  <c:v>55.278297335538916</c:v>
                </c:pt>
                <c:pt idx="31">
                  <c:v>55.490159762661499</c:v>
                </c:pt>
                <c:pt idx="32">
                  <c:v>55.699533670772041</c:v>
                </c:pt>
                <c:pt idx="33">
                  <c:v>55.90648718998591</c:v>
                </c:pt>
                <c:pt idx="34">
                  <c:v>56.111085843057069</c:v>
                </c:pt>
                <c:pt idx="35">
                  <c:v>56.433349473788603</c:v>
                </c:pt>
                <c:pt idx="36">
                  <c:v>56.630046963388864</c:v>
                </c:pt>
                <c:pt idx="37">
                  <c:v>56.824703767879271</c:v>
                </c:pt>
                <c:pt idx="38">
                  <c:v>57.017369898776259</c:v>
                </c:pt>
                <c:pt idx="39">
                  <c:v>57.20809363714433</c:v>
                </c:pt>
                <c:pt idx="40">
                  <c:v>57.396921606764757</c:v>
                </c:pt>
                <c:pt idx="41">
                  <c:v>57.583898843766939</c:v>
                </c:pt>
                <c:pt idx="42">
                  <c:v>57.76906886291075</c:v>
                </c:pt>
                <c:pt idx="43">
                  <c:v>57.952473720697476</c:v>
                </c:pt>
                <c:pt idx="44">
                  <c:v>58.134154075476808</c:v>
                </c:pt>
                <c:pt idx="45">
                  <c:v>58.400324369791214</c:v>
                </c:pt>
                <c:pt idx="46">
                  <c:v>58.57661500829294</c:v>
                </c:pt>
                <c:pt idx="47">
                  <c:v>58.751365076849176</c:v>
                </c:pt>
                <c:pt idx="48">
                  <c:v>58.924607282456947</c:v>
                </c:pt>
                <c:pt idx="49">
                  <c:v>59.096373333348588</c:v>
                </c:pt>
                <c:pt idx="50">
                  <c:v>59.266693976786605</c:v>
                </c:pt>
                <c:pt idx="51">
                  <c:v>59.43559903520508</c:v>
                </c:pt>
                <c:pt idx="52">
                  <c:v>59.603117440778</c:v>
                </c:pt>
                <c:pt idx="53">
                  <c:v>59.769277268490782</c:v>
                </c:pt>
                <c:pt idx="54">
                  <c:v>59.934105767787024</c:v>
                </c:pt>
                <c:pt idx="55">
                  <c:v>60.163230754808446</c:v>
                </c:pt>
                <c:pt idx="56">
                  <c:v>60.324115693855312</c:v>
                </c:pt>
                <c:pt idx="57">
                  <c:v>60.483787132926857</c:v>
                </c:pt>
                <c:pt idx="58">
                  <c:v>60.642267791373357</c:v>
                </c:pt>
                <c:pt idx="59">
                  <c:v>60.799579767728794</c:v>
                </c:pt>
                <c:pt idx="60">
                  <c:v>60.955744560971318</c:v>
                </c:pt>
                <c:pt idx="61">
                  <c:v>61.11078309093427</c:v>
                </c:pt>
                <c:pt idx="62">
                  <c:v>61.264715717905794</c:v>
                </c:pt>
                <c:pt idx="63">
                  <c:v>61.417562261453206</c:v>
                </c:pt>
                <c:pt idx="64">
                  <c:v>61.569342018506468</c:v>
                </c:pt>
                <c:pt idx="65">
                  <c:v>61.772080145277123</c:v>
                </c:pt>
                <c:pt idx="66">
                  <c:v>61.920830084570767</c:v>
                </c:pt>
                <c:pt idx="67">
                  <c:v>62.068593717391828</c:v>
                </c:pt>
                <c:pt idx="68">
                  <c:v>62.215387554927737</c:v>
                </c:pt>
                <c:pt idx="69">
                  <c:v>62.361227700154068</c:v>
                </c:pt>
                <c:pt idx="70">
                  <c:v>62.506129860600858</c:v>
                </c:pt>
                <c:pt idx="71">
                  <c:v>62.650109360649523</c:v>
                </c:pt>
                <c:pt idx="72">
                  <c:v>62.793181153379891</c:v>
                </c:pt>
                <c:pt idx="73">
                  <c:v>62.935359831985835</c:v>
                </c:pt>
                <c:pt idx="74">
                  <c:v>63.076659640777322</c:v>
                </c:pt>
                <c:pt idx="75">
                  <c:v>63.259579538213558</c:v>
                </c:pt>
                <c:pt idx="76">
                  <c:v>63.398466412781403</c:v>
                </c:pt>
                <c:pt idx="77">
                  <c:v>63.536532092750939</c:v>
                </c:pt>
                <c:pt idx="78">
                  <c:v>63.673789007191061</c:v>
                </c:pt>
                <c:pt idx="79">
                  <c:v>63.810249304621955</c:v>
                </c:pt>
                <c:pt idx="80">
                  <c:v>63.945924861087541</c:v>
                </c:pt>
                <c:pt idx="81">
                  <c:v>64.080827287953198</c:v>
                </c:pt>
                <c:pt idx="82">
                  <c:v>64.214967939439305</c:v>
                </c:pt>
                <c:pt idx="83">
                  <c:v>64.348357919900735</c:v>
                </c:pt>
                <c:pt idx="84">
                  <c:v>64.48100809086209</c:v>
                </c:pt>
                <c:pt idx="85">
                  <c:v>64.648448283891994</c:v>
                </c:pt>
                <c:pt idx="86">
                  <c:v>64.77912321247679</c:v>
                </c:pt>
                <c:pt idx="87">
                  <c:v>64.909101237152186</c:v>
                </c:pt>
                <c:pt idx="88">
                  <c:v>65.038391981499984</c:v>
                </c:pt>
                <c:pt idx="89">
                  <c:v>65.167004869277818</c:v>
                </c:pt>
                <c:pt idx="90">
                  <c:v>65.294949129744111</c:v>
                </c:pt>
                <c:pt idx="91">
                  <c:v>65.422233802814205</c:v>
                </c:pt>
                <c:pt idx="92">
                  <c:v>65.548867744053595</c:v>
                </c:pt>
                <c:pt idx="93">
                  <c:v>65.674859629514302</c:v>
                </c:pt>
                <c:pt idx="94">
                  <c:v>65.800217960419914</c:v>
                </c:pt>
                <c:pt idx="95">
                  <c:v>65.955197569739894</c:v>
                </c:pt>
                <c:pt idx="96">
                  <c:v>66.078903459230716</c:v>
                </c:pt>
                <c:pt idx="97">
                  <c:v>66.202008680630172</c:v>
                </c:pt>
                <c:pt idx="98">
                  <c:v>66.32452085927828</c:v>
                </c:pt>
                <c:pt idx="99">
                  <c:v>66.446447473940793</c:v>
                </c:pt>
                <c:pt idx="100">
                  <c:v>66.567795860445059</c:v>
                </c:pt>
                <c:pt idx="101">
                  <c:v>66.688573215208109</c:v>
                </c:pt>
                <c:pt idx="102">
                  <c:v>66.80878659866066</c:v>
                </c:pt>
                <c:pt idx="103">
                  <c:v>66.928442938570484</c:v>
                </c:pt>
                <c:pt idx="104">
                  <c:v>67.047549033268595</c:v>
                </c:pt>
                <c:pt idx="105">
                  <c:v>67.192256464648068</c:v>
                </c:pt>
                <c:pt idx="106">
                  <c:v>67.309955673225303</c:v>
                </c:pt>
                <c:pt idx="107">
                  <c:v>67.427130467111198</c:v>
                </c:pt>
                <c:pt idx="108">
                  <c:v>67.543787005903354</c:v>
                </c:pt>
                <c:pt idx="109">
                  <c:v>67.659931338983426</c:v>
                </c:pt>
                <c:pt idx="110">
                  <c:v>67.775569408075597</c:v>
                </c:pt>
                <c:pt idx="111">
                  <c:v>67.890707049733621</c:v>
                </c:pt>
                <c:pt idx="112">
                  <c:v>68.005349997758898</c:v>
                </c:pt>
                <c:pt idx="113">
                  <c:v>68.11950388555158</c:v>
                </c:pt>
                <c:pt idx="114">
                  <c:v>68.233174248397006</c:v>
                </c:pt>
                <c:pt idx="115">
                  <c:v>68.369248550420437</c:v>
                </c:pt>
                <c:pt idx="116">
                  <c:v>68.481703612084218</c:v>
                </c:pt>
                <c:pt idx="117">
                  <c:v>68.593695855032777</c:v>
                </c:pt>
                <c:pt idx="118">
                  <c:v>68.705230336704147</c:v>
                </c:pt>
                <c:pt idx="119">
                  <c:v>68.816312029905106</c:v>
                </c:pt>
                <c:pt idx="120">
                  <c:v>68.92694582465586</c:v>
                </c:pt>
                <c:pt idx="121">
                  <c:v>69.037136529986384</c:v>
                </c:pt>
                <c:pt idx="122">
                  <c:v>69.146888875685747</c:v>
                </c:pt>
                <c:pt idx="123">
                  <c:v>69.256207514005908</c:v>
                </c:pt>
                <c:pt idx="124">
                  <c:v>69.365097021321318</c:v>
                </c:pt>
                <c:pt idx="125">
                  <c:v>69.493799167058228</c:v>
                </c:pt>
                <c:pt idx="126">
                  <c:v>69.601626041569858</c:v>
                </c:pt>
                <c:pt idx="127">
                  <c:v>69.709040671746507</c:v>
                </c:pt>
                <c:pt idx="128">
                  <c:v>69.81604726871366</c:v>
                </c:pt>
                <c:pt idx="129">
                  <c:v>69.922649977412618</c:v>
                </c:pt>
                <c:pt idx="130">
                  <c:v>70.028852877961114</c:v>
                </c:pt>
                <c:pt idx="131">
                  <c:v>70.134659986980068</c:v>
                </c:pt>
                <c:pt idx="132">
                  <c:v>70.240075258887416</c:v>
                </c:pt>
                <c:pt idx="133">
                  <c:v>70.345102587160056</c:v>
                </c:pt>
                <c:pt idx="134">
                  <c:v>70.449745805564731</c:v>
                </c:pt>
                <c:pt idx="135">
                  <c:v>70.572067912174461</c:v>
                </c:pt>
                <c:pt idx="136">
                  <c:v>70.675772343336376</c:v>
                </c:pt>
                <c:pt idx="137">
                  <c:v>70.779106641418011</c:v>
                </c:pt>
                <c:pt idx="138">
                  <c:v>70.882074355703182</c:v>
                </c:pt>
                <c:pt idx="139">
                  <c:v>70.984678982897549</c:v>
                </c:pt>
                <c:pt idx="140">
                  <c:v>71.086923968150586</c:v>
                </c:pt>
                <c:pt idx="141">
                  <c:v>71.188812706053525</c:v>
                </c:pt>
                <c:pt idx="142">
                  <c:v>71.29034854161381</c:v>
                </c:pt>
                <c:pt idx="143">
                  <c:v>71.391534771206864</c:v>
                </c:pt>
                <c:pt idx="144">
                  <c:v>71.492374643505684</c:v>
                </c:pt>
                <c:pt idx="145">
                  <c:v>71.609112223793602</c:v>
                </c:pt>
                <c:pt idx="146">
                  <c:v>71.709115324152748</c:v>
                </c:pt>
                <c:pt idx="147">
                  <c:v>71.808783784269707</c:v>
                </c:pt>
                <c:pt idx="148">
                  <c:v>71.908120627646838</c:v>
                </c:pt>
                <c:pt idx="149">
                  <c:v>72.007128835427977</c:v>
                </c:pt>
                <c:pt idx="150">
                  <c:v>72.105811347179923</c:v>
                </c:pt>
                <c:pt idx="151">
                  <c:v>72.204171061656297</c:v>
                </c:pt>
                <c:pt idx="152">
                  <c:v>72.302210837544337</c:v>
                </c:pt>
                <c:pt idx="153">
                  <c:v>72.399933494195068</c:v>
                </c:pt>
                <c:pt idx="154">
                  <c:v>72.497341812337254</c:v>
                </c:pt>
                <c:pt idx="155">
                  <c:v>72.609143227385061</c:v>
                </c:pt>
                <c:pt idx="156">
                  <c:v>72.705799925322268</c:v>
                </c:pt>
                <c:pt idx="157">
                  <c:v>72.802152218040959</c:v>
                </c:pt>
                <c:pt idx="158">
                  <c:v>72.898202705458274</c:v>
                </c:pt>
                <c:pt idx="159">
                  <c:v>72.993953952947436</c:v>
                </c:pt>
                <c:pt idx="160">
                  <c:v>73.089408491943587</c:v>
                </c:pt>
                <c:pt idx="161">
                  <c:v>73.184568820536668</c:v>
                </c:pt>
                <c:pt idx="162">
                  <c:v>73.27943740405172</c:v>
                </c:pt>
                <c:pt idx="163">
                  <c:v>73.3740166756169</c:v>
                </c:pt>
                <c:pt idx="164">
                  <c:v>73.46830903671939</c:v>
                </c:pt>
                <c:pt idx="165">
                  <c:v>73.575710206757122</c:v>
                </c:pt>
                <c:pt idx="166">
                  <c:v>73.669322852509168</c:v>
                </c:pt>
                <c:pt idx="167">
                  <c:v>73.76265709221417</c:v>
                </c:pt>
                <c:pt idx="168">
                  <c:v>73.855715180349961</c:v>
                </c:pt>
                <c:pt idx="169">
                  <c:v>73.948499342908903</c:v>
                </c:pt>
                <c:pt idx="170">
                  <c:v>74.041011777874331</c:v>
                </c:pt>
                <c:pt idx="171">
                  <c:v>74.133254655687239</c:v>
                </c:pt>
                <c:pt idx="172">
                  <c:v>74.225230119703511</c:v>
                </c:pt>
                <c:pt idx="173">
                  <c:v>74.316940286641838</c:v>
                </c:pt>
                <c:pt idx="174">
                  <c:v>74.408387247053426</c:v>
                </c:pt>
                <c:pt idx="175">
                  <c:v>74.511836664277538</c:v>
                </c:pt>
                <c:pt idx="176">
                  <c:v>74.602665249559209</c:v>
                </c:pt>
                <c:pt idx="177">
                  <c:v>74.693237973572153</c:v>
                </c:pt>
                <c:pt idx="178">
                  <c:v>74.78355680593944</c:v>
                </c:pt>
                <c:pt idx="179">
                  <c:v>74.873623692563214</c:v>
                </c:pt>
                <c:pt idx="180">
                  <c:v>74.963440556003476</c:v>
                </c:pt>
                <c:pt idx="181">
                  <c:v>75.053009295849947</c:v>
                </c:pt>
                <c:pt idx="182">
                  <c:v>75.142331789086839</c:v>
                </c:pt>
                <c:pt idx="183">
                  <c:v>75.231409890757774</c:v>
                </c:pt>
                <c:pt idx="184">
                  <c:v>75.320245435335593</c:v>
                </c:pt>
                <c:pt idx="185">
                  <c:v>75.420122517094214</c:v>
                </c:pt>
                <c:pt idx="186">
                  <c:v>75.508392489688703</c:v>
                </c:pt>
                <c:pt idx="187">
                  <c:v>75.596426297244989</c:v>
                </c:pt>
                <c:pt idx="188">
                  <c:v>75.684225672177178</c:v>
                </c:pt>
                <c:pt idx="189">
                  <c:v>75.771792326965894</c:v>
                </c:pt>
                <c:pt idx="190">
                  <c:v>75.85912795446815</c:v>
                </c:pt>
                <c:pt idx="191">
                  <c:v>75.946234228218898</c:v>
                </c:pt>
                <c:pt idx="192">
                  <c:v>76.033112805796151</c:v>
                </c:pt>
                <c:pt idx="193">
                  <c:v>76.119765336535934</c:v>
                </c:pt>
                <c:pt idx="194">
                  <c:v>76.206193473702299</c:v>
                </c:pt>
                <c:pt idx="195">
                  <c:v>76.302822243039159</c:v>
                </c:pt>
                <c:pt idx="196">
                  <c:v>76.388730565251549</c:v>
                </c:pt>
                <c:pt idx="197">
                  <c:v>76.474420046566934</c:v>
                </c:pt>
                <c:pt idx="198">
                  <c:v>76.55989222006437</c:v>
                </c:pt>
                <c:pt idx="199">
                  <c:v>76.645148601988396</c:v>
                </c:pt>
                <c:pt idx="200">
                  <c:v>76.73019069197565</c:v>
                </c:pt>
                <c:pt idx="201">
                  <c:v>76.815020003991421</c:v>
                </c:pt>
                <c:pt idx="202">
                  <c:v>76.899638113194015</c:v>
                </c:pt>
                <c:pt idx="203">
                  <c:v>76.9840467081996</c:v>
                </c:pt>
                <c:pt idx="204">
                  <c:v>77.068247641519648</c:v>
                </c:pt>
                <c:pt idx="205">
                  <c:v>77.161905465163017</c:v>
                </c:pt>
                <c:pt idx="206">
                  <c:v>77.245625378405393</c:v>
                </c:pt>
                <c:pt idx="207">
                  <c:v>77.329141781541281</c:v>
                </c:pt>
                <c:pt idx="208">
                  <c:v>77.412456039304629</c:v>
                </c:pt>
                <c:pt idx="209">
                  <c:v>77.495569501860956</c:v>
                </c:pt>
                <c:pt idx="210">
                  <c:v>77.578483812133314</c:v>
                </c:pt>
                <c:pt idx="211">
                  <c:v>77.661201096017379</c:v>
                </c:pt>
                <c:pt idx="212">
                  <c:v>77.743724063249886</c:v>
                </c:pt>
                <c:pt idx="213">
                  <c:v>77.826056041400022</c:v>
                </c:pt>
                <c:pt idx="214">
                  <c:v>77.908200961048621</c:v>
                </c:pt>
                <c:pt idx="215">
                  <c:v>77.999104597586765</c:v>
                </c:pt>
                <c:pt idx="216">
                  <c:v>78.08078940976425</c:v>
                </c:pt>
                <c:pt idx="217">
                  <c:v>78.162284359174748</c:v>
                </c:pt>
                <c:pt idx="218">
                  <c:v>78.243590664867966</c:v>
                </c:pt>
                <c:pt idx="219">
                  <c:v>78.324712604584548</c:v>
                </c:pt>
                <c:pt idx="220">
                  <c:v>78.405656650973953</c:v>
                </c:pt>
                <c:pt idx="221">
                  <c:v>78.48643076834243</c:v>
                </c:pt>
                <c:pt idx="222">
                  <c:v>78.567043844751282</c:v>
                </c:pt>
                <c:pt idx="223">
                  <c:v>78.64750523788598</c:v>
                </c:pt>
                <c:pt idx="224">
                  <c:v>78.727824416232338</c:v>
                </c:pt>
                <c:pt idx="225">
                  <c:v>78.815952719361661</c:v>
                </c:pt>
                <c:pt idx="226">
                  <c:v>78.89573890386923</c:v>
                </c:pt>
                <c:pt idx="227">
                  <c:v>78.975347416106928</c:v>
                </c:pt>
                <c:pt idx="228">
                  <c:v>79.054810062033837</c:v>
                </c:pt>
                <c:pt idx="229">
                  <c:v>79.134153068478582</c:v>
                </c:pt>
                <c:pt idx="230">
                  <c:v>79.213397824658728</c:v>
                </c:pt>
                <c:pt idx="231">
                  <c:v>79.292561532430909</c:v>
                </c:pt>
                <c:pt idx="232">
                  <c:v>79.371657776098331</c:v>
                </c:pt>
                <c:pt idx="233">
                  <c:v>79.450697021349569</c:v>
                </c:pt>
                <c:pt idx="234">
                  <c:v>79.529687051792408</c:v>
                </c:pt>
                <c:pt idx="235">
                  <c:v>79.613814564437334</c:v>
                </c:pt>
                <c:pt idx="236">
                  <c:v>79.691824026246266</c:v>
                </c:pt>
                <c:pt idx="237">
                  <c:v>79.769973875376067</c:v>
                </c:pt>
                <c:pt idx="238">
                  <c:v>79.848240126481258</c:v>
                </c:pt>
                <c:pt idx="239">
                  <c:v>79.926600630279964</c:v>
                </c:pt>
                <c:pt idx="240">
                  <c:v>80.005034902380515</c:v>
                </c:pt>
                <c:pt idx="241">
                  <c:v>80.083523969105073</c:v>
                </c:pt>
                <c:pt idx="242">
                  <c:v>80.162050228610696</c:v>
                </c:pt>
                <c:pt idx="243">
                  <c:v>80.240597325777969</c:v>
                </c:pt>
                <c:pt idx="244">
                  <c:v>80.319150039490637</c:v>
                </c:pt>
                <c:pt idx="245">
                  <c:v>80.39390918252667</c:v>
                </c:pt>
                <c:pt idx="246">
                  <c:v>80.47332251754429</c:v>
                </c:pt>
                <c:pt idx="247">
                  <c:v>80.552636386427992</c:v>
                </c:pt>
                <c:pt idx="248">
                  <c:v>80.631845164468345</c:v>
                </c:pt>
                <c:pt idx="249">
                  <c:v>80.710943351285465</c:v>
                </c:pt>
                <c:pt idx="250">
                  <c:v>80.789925569626135</c:v>
                </c:pt>
                <c:pt idx="251">
                  <c:v>80.868786564161269</c:v>
                </c:pt>
                <c:pt idx="252">
                  <c:v>80.947521200283461</c:v>
                </c:pt>
                <c:pt idx="253">
                  <c:v>81.026124462904605</c:v>
                </c:pt>
                <c:pt idx="254">
                  <c:v>81.104591455253654</c:v>
                </c:pt>
                <c:pt idx="255">
                  <c:v>81.188042532702795</c:v>
                </c:pt>
                <c:pt idx="256">
                  <c:v>81.266461206381322</c:v>
                </c:pt>
                <c:pt idx="257">
                  <c:v>81.344724166831568</c:v>
                </c:pt>
                <c:pt idx="258">
                  <c:v>81.422827032639546</c:v>
                </c:pt>
                <c:pt idx="259">
                  <c:v>81.500765534692221</c:v>
                </c:pt>
                <c:pt idx="260">
                  <c:v>81.578535514977517</c:v>
                </c:pt>
                <c:pt idx="261">
                  <c:v>81.656132925383119</c:v>
                </c:pt>
                <c:pt idx="262">
                  <c:v>81.733553826494841</c:v>
                </c:pt>
                <c:pt idx="263">
                  <c:v>81.810794386395045</c:v>
                </c:pt>
                <c:pt idx="264">
                  <c:v>81.887850879461524</c:v>
                </c:pt>
                <c:pt idx="265">
                  <c:v>81.972229269488068</c:v>
                </c:pt>
                <c:pt idx="266">
                  <c:v>82.049090810883811</c:v>
                </c:pt>
                <c:pt idx="267">
                  <c:v>82.125752824911331</c:v>
                </c:pt>
                <c:pt idx="268">
                  <c:v>82.202212053166363</c:v>
                </c:pt>
                <c:pt idx="269">
                  <c:v>82.278465337545143</c:v>
                </c:pt>
                <c:pt idx="270">
                  <c:v>82.354509619033479</c:v>
                </c:pt>
                <c:pt idx="271">
                  <c:v>82.430341936500398</c:v>
                </c:pt>
                <c:pt idx="272">
                  <c:v>82.505959425496869</c:v>
                </c:pt>
                <c:pt idx="273">
                  <c:v>82.581359317059807</c:v>
                </c:pt>
                <c:pt idx="274">
                  <c:v>82.656538936521784</c:v>
                </c:pt>
                <c:pt idx="275">
                  <c:v>82.74084468344553</c:v>
                </c:pt>
                <c:pt idx="276">
                  <c:v>82.815710951159076</c:v>
                </c:pt>
                <c:pt idx="277">
                  <c:v>82.890345107461712</c:v>
                </c:pt>
                <c:pt idx="278">
                  <c:v>82.964744896954173</c:v>
                </c:pt>
                <c:pt idx="279">
                  <c:v>83.038908152428434</c:v>
                </c:pt>
                <c:pt idx="280">
                  <c:v>83.112832793702651</c:v>
                </c:pt>
                <c:pt idx="281">
                  <c:v>83.186516826465066</c:v>
                </c:pt>
                <c:pt idx="282">
                  <c:v>83.259958341126307</c:v>
                </c:pt>
                <c:pt idx="283">
                  <c:v>83.333155511679564</c:v>
                </c:pt>
                <c:pt idx="284">
                  <c:v>83.406106594592785</c:v>
                </c:pt>
                <c:pt idx="285">
                  <c:v>83.489507360580959</c:v>
                </c:pt>
                <c:pt idx="286">
                  <c:v>83.562052514185368</c:v>
                </c:pt>
                <c:pt idx="287">
                  <c:v>83.634343002386359</c:v>
                </c:pt>
                <c:pt idx="288">
                  <c:v>83.706377451696838</c:v>
                </c:pt>
                <c:pt idx="289">
                  <c:v>83.778154565170553</c:v>
                </c:pt>
                <c:pt idx="290">
                  <c:v>83.849673121326759</c:v>
                </c:pt>
                <c:pt idx="291">
                  <c:v>83.920931973077444</c:v>
                </c:pt>
                <c:pt idx="292">
                  <c:v>83.991930046658879</c:v>
                </c:pt>
                <c:pt idx="293">
                  <c:v>84.062666340811717</c:v>
                </c:pt>
                <c:pt idx="294">
                  <c:v>84.133139926548481</c:v>
                </c:pt>
                <c:pt idx="295">
                  <c:v>84.214958896625006</c:v>
                </c:pt>
                <c:pt idx="296">
                  <c:v>84.284957396195239</c:v>
                </c:pt>
                <c:pt idx="297">
                  <c:v>84.35468749549112</c:v>
                </c:pt>
                <c:pt idx="298">
                  <c:v>84.424148586434029</c:v>
                </c:pt>
                <c:pt idx="299">
                  <c:v>84.493340126732662</c:v>
                </c:pt>
                <c:pt idx="300">
                  <c:v>84.562261638833562</c:v>
                </c:pt>
                <c:pt idx="301">
                  <c:v>84.630912708891856</c:v>
                </c:pt>
                <c:pt idx="302">
                  <c:v>84.699292988187239</c:v>
                </c:pt>
                <c:pt idx="303">
                  <c:v>84.767402198179383</c:v>
                </c:pt>
                <c:pt idx="304">
                  <c:v>84.835240139538612</c:v>
                </c:pt>
                <c:pt idx="305">
                  <c:v>84.914943892327329</c:v>
                </c:pt>
                <c:pt idx="306">
                  <c:v>84.982258389154026</c:v>
                </c:pt>
                <c:pt idx="307">
                  <c:v>85.049298404920151</c:v>
                </c:pt>
                <c:pt idx="308">
                  <c:v>85.116063989420354</c:v>
                </c:pt>
                <c:pt idx="309">
                  <c:v>85.182555247741675</c:v>
                </c:pt>
                <c:pt idx="310">
                  <c:v>85.24877233941649</c:v>
                </c:pt>
                <c:pt idx="311">
                  <c:v>85.314715501845697</c:v>
                </c:pt>
                <c:pt idx="312">
                  <c:v>85.380385088108667</c:v>
                </c:pt>
                <c:pt idx="313">
                  <c:v>85.445781611771622</c:v>
                </c:pt>
                <c:pt idx="314">
                  <c:v>85.51090579329896</c:v>
                </c:pt>
                <c:pt idx="315">
                  <c:v>85.588088860594254</c:v>
                </c:pt>
                <c:pt idx="316">
                  <c:v>85.652658546815246</c:v>
                </c:pt>
                <c:pt idx="317">
                  <c:v>85.71695424992221</c:v>
                </c:pt>
                <c:pt idx="318">
                  <c:v>85.780976572633548</c:v>
                </c:pt>
                <c:pt idx="319">
                  <c:v>85.844726164489785</c:v>
                </c:pt>
                <c:pt idx="320">
                  <c:v>85.908203963708502</c:v>
                </c:pt>
                <c:pt idx="321">
                  <c:v>85.971411364475401</c:v>
                </c:pt>
                <c:pt idx="322">
                  <c:v>86.03435032473817</c:v>
                </c:pt>
                <c:pt idx="323">
                  <c:v>86.097023427044974</c:v>
                </c:pt>
                <c:pt idx="324">
                  <c:v>86.159433902824333</c:v>
                </c:pt>
                <c:pt idx="325">
                  <c:v>86.233785722804114</c:v>
                </c:pt>
                <c:pt idx="326">
                  <c:v>86.29561557788486</c:v>
                </c:pt>
                <c:pt idx="327">
                  <c:v>86.357177477035592</c:v>
                </c:pt>
                <c:pt idx="328">
                  <c:v>86.418472491195971</c:v>
                </c:pt>
                <c:pt idx="329">
                  <c:v>86.479504156677024</c:v>
                </c:pt>
                <c:pt idx="330">
                  <c:v>86.540277971377463</c:v>
                </c:pt>
                <c:pt idx="331">
                  <c:v>86.600800967103041</c:v>
                </c:pt>
                <c:pt idx="332">
                  <c:v>86.661081347806203</c:v>
                </c:pt>
                <c:pt idx="333">
                  <c:v>86.721128184838619</c:v>
                </c:pt>
                <c:pt idx="334">
                  <c:v>86.780951161431858</c:v>
                </c:pt>
                <c:pt idx="335">
                  <c:v>86.852084273611496</c:v>
                </c:pt>
                <c:pt idx="336">
                  <c:v>86.911234569392221</c:v>
                </c:pt>
                <c:pt idx="337">
                  <c:v>86.970127618639424</c:v>
                </c:pt>
                <c:pt idx="338">
                  <c:v>87.02878914600646</c:v>
                </c:pt>
                <c:pt idx="339">
                  <c:v>87.08724230368135</c:v>
                </c:pt>
                <c:pt idx="340">
                  <c:v>87.145507928633293</c:v>
                </c:pt>
                <c:pt idx="341">
                  <c:v>87.20360477413459</c:v>
                </c:pt>
                <c:pt idx="342">
                  <c:v>87.261549718130311</c:v>
                </c:pt>
                <c:pt idx="343">
                  <c:v>87.319357950771007</c:v>
                </c:pt>
                <c:pt idx="344">
                  <c:v>87.377043143192196</c:v>
                </c:pt>
                <c:pt idx="345">
                  <c:v>87.443587231418789</c:v>
                </c:pt>
                <c:pt idx="346">
                  <c:v>87.500165061864294</c:v>
                </c:pt>
                <c:pt idx="347">
                  <c:v>87.556742892309799</c:v>
                </c:pt>
                <c:pt idx="348">
                  <c:v>87.613320722755319</c:v>
                </c:pt>
                <c:pt idx="349">
                  <c:v>87.669898553200824</c:v>
                </c:pt>
                <c:pt idx="350">
                  <c:v>87.726476383646329</c:v>
                </c:pt>
                <c:pt idx="351">
                  <c:v>87.783054214091834</c:v>
                </c:pt>
                <c:pt idx="352">
                  <c:v>87.839632044537339</c:v>
                </c:pt>
                <c:pt idx="353">
                  <c:v>87.896209874982858</c:v>
                </c:pt>
                <c:pt idx="354">
                  <c:v>87.952787705428364</c:v>
                </c:pt>
                <c:pt idx="355">
                  <c:v>88.009365535873869</c:v>
                </c:pt>
              </c:numCache>
            </c:numRef>
          </c:val>
        </c:ser>
        <c:ser>
          <c:idx val="4"/>
          <c:order val="3"/>
          <c:tx>
            <c:strRef>
              <c:f>Table!$S$1</c:f>
              <c:strCache>
                <c:ptCount val="1"/>
                <c:pt idx="0">
                  <c:v>10th</c:v>
                </c:pt>
              </c:strCache>
            </c:strRef>
          </c:tx>
          <c:spPr>
            <a:ln w="12700">
              <a:solidFill>
                <a:srgbClr val="800080"/>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Table!$S$2:$S$362</c:f>
              <c:numCache>
                <c:formatCode>General</c:formatCode>
                <c:ptCount val="361"/>
                <c:pt idx="0">
                  <c:v>46.339336510969957</c:v>
                </c:pt>
                <c:pt idx="1">
                  <c:v>46.819965543915224</c:v>
                </c:pt>
                <c:pt idx="2">
                  <c:v>47.275544510988972</c:v>
                </c:pt>
                <c:pt idx="3">
                  <c:v>47.70944619998572</c:v>
                </c:pt>
                <c:pt idx="4">
                  <c:v>48.124443025074626</c:v>
                </c:pt>
                <c:pt idx="5">
                  <c:v>48.742481675696276</c:v>
                </c:pt>
                <c:pt idx="6">
                  <c:v>49.097860379283979</c:v>
                </c:pt>
                <c:pt idx="7">
                  <c:v>49.445052955972713</c:v>
                </c:pt>
                <c:pt idx="8">
                  <c:v>49.784430325430257</c:v>
                </c:pt>
                <c:pt idx="9">
                  <c:v>50.116342076857464</c:v>
                </c:pt>
                <c:pt idx="10">
                  <c:v>50.441117861938991</c:v>
                </c:pt>
                <c:pt idx="11">
                  <c:v>50.759068689289606</c:v>
                </c:pt>
                <c:pt idx="12">
                  <c:v>51.070488127753279</c:v>
                </c:pt>
                <c:pt idx="13">
                  <c:v>51.375653425340602</c:v>
                </c:pt>
                <c:pt idx="14">
                  <c:v>51.674826550063834</c:v>
                </c:pt>
                <c:pt idx="15">
                  <c:v>52.296268711573283</c:v>
                </c:pt>
                <c:pt idx="16">
                  <c:v>52.569786146171296</c:v>
                </c:pt>
                <c:pt idx="17">
                  <c:v>52.838826650548185</c:v>
                </c:pt>
                <c:pt idx="18">
                  <c:v>53.10354783970233</c:v>
                </c:pt>
                <c:pt idx="19">
                  <c:v>53.364099927672768</c:v>
                </c:pt>
                <c:pt idx="20">
                  <c:v>53.620626135445143</c:v>
                </c:pt>
                <c:pt idx="21">
                  <c:v>53.873263073926353</c:v>
                </c:pt>
                <c:pt idx="22">
                  <c:v>54.12214110362649</c:v>
                </c:pt>
                <c:pt idx="23">
                  <c:v>54.367384672572939</c:v>
                </c:pt>
                <c:pt idx="24">
                  <c:v>54.60911263387613</c:v>
                </c:pt>
                <c:pt idx="25">
                  <c:v>55.031443057553382</c:v>
                </c:pt>
                <c:pt idx="26">
                  <c:v>55.260191189940201</c:v>
                </c:pt>
                <c:pt idx="27">
                  <c:v>55.486038542089638</c:v>
                </c:pt>
                <c:pt idx="28">
                  <c:v>55.709068719406716</c:v>
                </c:pt>
                <c:pt idx="29">
                  <c:v>55.929362005396513</c:v>
                </c:pt>
                <c:pt idx="30">
                  <c:v>56.146995520257263</c:v>
                </c:pt>
                <c:pt idx="31">
                  <c:v>56.362043370927758</c:v>
                </c:pt>
                <c:pt idx="32">
                  <c:v>56.574576793091019</c:v>
                </c:pt>
                <c:pt idx="33">
                  <c:v>56.784664285604855</c:v>
                </c:pt>
                <c:pt idx="34">
                  <c:v>56.992371737800404</c:v>
                </c:pt>
                <c:pt idx="35">
                  <c:v>57.318924381421596</c:v>
                </c:pt>
                <c:pt idx="36">
                  <c:v>57.518664711434553</c:v>
                </c:pt>
                <c:pt idx="37">
                  <c:v>57.716340315260425</c:v>
                </c:pt>
                <c:pt idx="38">
                  <c:v>57.9120015793047</c:v>
                </c:pt>
                <c:pt idx="39">
                  <c:v>58.105697154004041</c:v>
                </c:pt>
                <c:pt idx="40">
                  <c:v>58.297474026962192</c:v>
                </c:pt>
                <c:pt idx="41">
                  <c:v>58.487377592560343</c:v>
                </c:pt>
                <c:pt idx="42">
                  <c:v>58.675451718229354</c:v>
                </c:pt>
                <c:pt idx="43">
                  <c:v>58.86173880756035</c:v>
                </c:pt>
                <c:pt idx="44">
                  <c:v>59.046279860420306</c:v>
                </c:pt>
                <c:pt idx="45">
                  <c:v>59.316327681551137</c:v>
                </c:pt>
                <c:pt idx="46">
                  <c:v>59.495420749693288</c:v>
                </c:pt>
                <c:pt idx="47">
                  <c:v>59.672952955703181</c:v>
                </c:pt>
                <c:pt idx="48">
                  <c:v>59.848957326298112</c:v>
                </c:pt>
                <c:pt idx="49">
                  <c:v>60.023465883585516</c:v>
                </c:pt>
                <c:pt idx="50">
                  <c:v>60.19650968294372</c:v>
                </c:pt>
                <c:pt idx="51">
                  <c:v>60.368118849250457</c:v>
                </c:pt>
                <c:pt idx="52">
                  <c:v>60.5383226115393</c:v>
                </c:pt>
                <c:pt idx="53">
                  <c:v>60.707149336159937</c:v>
                </c:pt>
                <c:pt idx="54">
                  <c:v>60.874626558514265</c:v>
                </c:pt>
                <c:pt idx="55">
                  <c:v>61.107258362972672</c:v>
                </c:pt>
                <c:pt idx="56">
                  <c:v>61.270742809792218</c:v>
                </c:pt>
                <c:pt idx="57">
                  <c:v>61.432996661652481</c:v>
                </c:pt>
                <c:pt idx="58">
                  <c:v>61.594042899172159</c:v>
                </c:pt>
                <c:pt idx="59">
                  <c:v>61.753903877167559</c:v>
                </c:pt>
                <c:pt idx="60">
                  <c:v>61.91260134601108</c:v>
                </c:pt>
                <c:pt idx="61">
                  <c:v>62.070156472138862</c:v>
                </c:pt>
                <c:pt idx="62">
                  <c:v>62.226589857745694</c:v>
                </c:pt>
                <c:pt idx="63">
                  <c:v>62.381921559703201</c:v>
                </c:pt>
                <c:pt idx="64">
                  <c:v>62.536171107735747</c:v>
                </c:pt>
                <c:pt idx="65">
                  <c:v>62.742102831168125</c:v>
                </c:pt>
                <c:pt idx="66">
                  <c:v>62.893281328394885</c:v>
                </c:pt>
                <c:pt idx="67">
                  <c:v>63.043459036849242</c:v>
                </c:pt>
                <c:pt idx="68">
                  <c:v>63.192652679126169</c:v>
                </c:pt>
                <c:pt idx="69">
                  <c:v>63.340878565602736</c:v>
                </c:pt>
                <c:pt idx="70">
                  <c:v>63.488152607288896</c:v>
                </c:pt>
                <c:pt idx="71">
                  <c:v>63.634490328207171</c:v>
                </c:pt>
                <c:pt idx="72">
                  <c:v>63.779906877320769</c:v>
                </c:pt>
                <c:pt idx="73">
                  <c:v>63.924417040028636</c:v>
                </c:pt>
                <c:pt idx="74">
                  <c:v>64.06803524924527</c:v>
                </c:pt>
                <c:pt idx="75">
                  <c:v>64.253887803435703</c:v>
                </c:pt>
                <c:pt idx="76">
                  <c:v>64.39505841293844</c:v>
                </c:pt>
                <c:pt idx="77">
                  <c:v>64.535395459618542</c:v>
                </c:pt>
                <c:pt idx="78">
                  <c:v>64.674911543891866</c:v>
                </c:pt>
                <c:pt idx="79">
                  <c:v>64.81361898246432</c:v>
                </c:pt>
                <c:pt idx="80">
                  <c:v>64.951529816471663</c:v>
                </c:pt>
                <c:pt idx="81">
                  <c:v>65.088655819343145</c:v>
                </c:pt>
                <c:pt idx="82">
                  <c:v>65.225008504399412</c:v>
                </c:pt>
                <c:pt idx="83">
                  <c:v>65.360599132194906</c:v>
                </c:pt>
                <c:pt idx="84">
                  <c:v>65.495438717614604</c:v>
                </c:pt>
                <c:pt idx="85">
                  <c:v>65.665593898463058</c:v>
                </c:pt>
                <c:pt idx="86">
                  <c:v>65.798428879739419</c:v>
                </c:pt>
                <c:pt idx="87">
                  <c:v>65.930556302351832</c:v>
                </c:pt>
                <c:pt idx="88">
                  <c:v>66.06198592961637</c:v>
                </c:pt>
                <c:pt idx="89">
                  <c:v>66.192727322537777</c:v>
                </c:pt>
                <c:pt idx="90">
                  <c:v>66.32278984518652</c:v>
                </c:pt>
                <c:pt idx="91">
                  <c:v>66.452182669905753</c:v>
                </c:pt>
                <c:pt idx="92">
                  <c:v>66.580914782354355</c:v>
                </c:pt>
                <c:pt idx="93">
                  <c:v>66.708994986391886</c:v>
                </c:pt>
                <c:pt idx="94">
                  <c:v>66.836431908811136</c:v>
                </c:pt>
                <c:pt idx="95">
                  <c:v>66.993943711226692</c:v>
                </c:pt>
                <c:pt idx="96">
                  <c:v>67.11970310586355</c:v>
                </c:pt>
                <c:pt idx="97">
                  <c:v>67.244852574997225</c:v>
                </c:pt>
                <c:pt idx="98">
                  <c:v>67.369399858830448</c:v>
                </c:pt>
                <c:pt idx="99">
                  <c:v>67.493352549025204</c:v>
                </c:pt>
                <c:pt idx="100">
                  <c:v>67.616718092378889</c:v>
                </c:pt>
                <c:pt idx="101">
                  <c:v>67.739503794391808</c:v>
                </c:pt>
                <c:pt idx="102">
                  <c:v>67.861716822729619</c:v>
                </c:pt>
                <c:pt idx="103">
                  <c:v>67.983364210584313</c:v>
                </c:pt>
                <c:pt idx="104">
                  <c:v>68.104452859937126</c:v>
                </c:pt>
                <c:pt idx="105">
                  <c:v>68.251537657595293</c:v>
                </c:pt>
                <c:pt idx="106">
                  <c:v>68.371197797200296</c:v>
                </c:pt>
                <c:pt idx="107">
                  <c:v>68.490325413329472</c:v>
                </c:pt>
                <c:pt idx="108">
                  <c:v>68.608926760778033</c:v>
                </c:pt>
                <c:pt idx="109">
                  <c:v>68.7270079825621</c:v>
                </c:pt>
                <c:pt idx="110">
                  <c:v>68.844575112508068</c:v>
                </c:pt>
                <c:pt idx="111">
                  <c:v>68.961634077769872</c:v>
                </c:pt>
                <c:pt idx="112">
                  <c:v>69.078190701276583</c:v>
                </c:pt>
                <c:pt idx="113">
                  <c:v>69.194250704112392</c:v>
                </c:pt>
                <c:pt idx="114">
                  <c:v>69.309819707831309</c:v>
                </c:pt>
                <c:pt idx="115">
                  <c:v>69.44813905364532</c:v>
                </c:pt>
                <c:pt idx="116">
                  <c:v>69.562473958492092</c:v>
                </c:pt>
                <c:pt idx="117">
                  <c:v>69.676338887815106</c:v>
                </c:pt>
                <c:pt idx="118">
                  <c:v>69.789738978618757</c:v>
                </c:pt>
                <c:pt idx="119">
                  <c:v>69.902679282021808</c:v>
                </c:pt>
                <c:pt idx="120">
                  <c:v>70.015164765126187</c:v>
                </c:pt>
                <c:pt idx="121">
                  <c:v>70.127200312836948</c:v>
                </c:pt>
                <c:pt idx="122">
                  <c:v>70.238790729634601</c:v>
                </c:pt>
                <c:pt idx="123">
                  <c:v>70.349940741301523</c:v>
                </c:pt>
                <c:pt idx="124">
                  <c:v>70.460654996603566</c:v>
                </c:pt>
                <c:pt idx="125">
                  <c:v>70.591488102113047</c:v>
                </c:pt>
                <c:pt idx="126">
                  <c:v>70.701123251722237</c:v>
                </c:pt>
                <c:pt idx="127">
                  <c:v>70.810339795851633</c:v>
                </c:pt>
                <c:pt idx="128">
                  <c:v>70.919142012649189</c:v>
                </c:pt>
                <c:pt idx="129">
                  <c:v>71.027534113065627</c:v>
                </c:pt>
                <c:pt idx="130">
                  <c:v>71.135520242233753</c:v>
                </c:pt>
                <c:pt idx="131">
                  <c:v>71.243104480813514</c:v>
                </c:pt>
                <c:pt idx="132">
                  <c:v>71.350290846303807</c:v>
                </c:pt>
                <c:pt idx="133">
                  <c:v>71.457083294321947</c:v>
                </c:pt>
                <c:pt idx="134">
                  <c:v>71.563485719851798</c:v>
                </c:pt>
                <c:pt idx="135">
                  <c:v>71.687839598204931</c:v>
                </c:pt>
                <c:pt idx="136">
                  <c:v>71.793288693016237</c:v>
                </c:pt>
                <c:pt idx="137">
                  <c:v>71.898361963827199</c:v>
                </c:pt>
                <c:pt idx="138">
                  <c:v>72.003063016813527</c:v>
                </c:pt>
                <c:pt idx="139">
                  <c:v>72.107395404746811</c:v>
                </c:pt>
                <c:pt idx="140">
                  <c:v>72.211362628031324</c:v>
                </c:pt>
                <c:pt idx="141">
                  <c:v>72.314968135716427</c:v>
                </c:pt>
                <c:pt idx="142">
                  <c:v>72.418215326485267</c:v>
                </c:pt>
                <c:pt idx="143">
                  <c:v>72.521107549620424</c:v>
                </c:pt>
                <c:pt idx="144">
                  <c:v>72.623648105947098</c:v>
                </c:pt>
                <c:pt idx="145">
                  <c:v>72.742330546317987</c:v>
                </c:pt>
                <c:pt idx="146">
                  <c:v>72.844021401125858</c:v>
                </c:pt>
                <c:pt idx="147">
                  <c:v>72.945372493690442</c:v>
                </c:pt>
                <c:pt idx="148">
                  <c:v>73.046386896146373</c:v>
                </c:pt>
                <c:pt idx="149">
                  <c:v>73.147067637591988</c:v>
                </c:pt>
                <c:pt idx="150">
                  <c:v>73.247417704882409</c:v>
                </c:pt>
                <c:pt idx="151">
                  <c:v>73.347440043404902</c:v>
                </c:pt>
                <c:pt idx="152">
                  <c:v>73.447137557836896</c:v>
                </c:pt>
                <c:pt idx="153">
                  <c:v>73.546513112887126</c:v>
                </c:pt>
                <c:pt idx="154">
                  <c:v>73.645569534020339</c:v>
                </c:pt>
                <c:pt idx="155">
                  <c:v>73.759239094396662</c:v>
                </c:pt>
                <c:pt idx="156">
                  <c:v>73.857532326771661</c:v>
                </c:pt>
                <c:pt idx="157">
                  <c:v>73.955516518249809</c:v>
                </c:pt>
                <c:pt idx="158">
                  <c:v>74.053194310602521</c:v>
                </c:pt>
                <c:pt idx="159">
                  <c:v>74.150568310496169</c:v>
                </c:pt>
                <c:pt idx="160">
                  <c:v>74.247641090107336</c:v>
                </c:pt>
                <c:pt idx="161">
                  <c:v>74.344415187724877</c:v>
                </c:pt>
                <c:pt idx="162">
                  <c:v>74.440893108339225</c:v>
                </c:pt>
                <c:pt idx="163">
                  <c:v>74.537077324219197</c:v>
                </c:pt>
                <c:pt idx="164">
                  <c:v>74.632970275476595</c:v>
                </c:pt>
                <c:pt idx="165">
                  <c:v>74.742171418146711</c:v>
                </c:pt>
                <c:pt idx="166">
                  <c:v>74.837374241553192</c:v>
                </c:pt>
                <c:pt idx="167">
                  <c:v>74.932294441776918</c:v>
                </c:pt>
                <c:pt idx="168">
                  <c:v>75.026934309539044</c:v>
                </c:pt>
                <c:pt idx="169">
                  <c:v>75.121296106607858</c:v>
                </c:pt>
                <c:pt idx="170">
                  <c:v>75.215382066282771</c:v>
                </c:pt>
                <c:pt idx="171">
                  <c:v>75.309194393868381</c:v>
                </c:pt>
                <c:pt idx="172">
                  <c:v>75.402735267138894</c:v>
                </c:pt>
                <c:pt idx="173">
                  <c:v>75.4960068367931</c:v>
                </c:pt>
                <c:pt idx="174">
                  <c:v>75.589011226939036</c:v>
                </c:pt>
                <c:pt idx="175">
                  <c:v>75.694199652211495</c:v>
                </c:pt>
                <c:pt idx="176">
                  <c:v>75.786576243790407</c:v>
                </c:pt>
                <c:pt idx="177">
                  <c:v>75.878693119398179</c:v>
                </c:pt>
                <c:pt idx="178">
                  <c:v>75.97055228022721</c:v>
                </c:pt>
                <c:pt idx="179">
                  <c:v>76.062155703356964</c:v>
                </c:pt>
                <c:pt idx="180">
                  <c:v>76.153505342138843</c:v>
                </c:pt>
                <c:pt idx="181">
                  <c:v>76.244603126573523</c:v>
                </c:pt>
                <c:pt idx="182">
                  <c:v>76.335450963680984</c:v>
                </c:pt>
                <c:pt idx="183">
                  <c:v>76.426050738252471</c:v>
                </c:pt>
                <c:pt idx="184">
                  <c:v>76.516404314492277</c:v>
                </c:pt>
                <c:pt idx="185">
                  <c:v>76.61796556800067</c:v>
                </c:pt>
                <c:pt idx="186">
                  <c:v>76.707744999868083</c:v>
                </c:pt>
                <c:pt idx="187">
                  <c:v>76.797284727688535</c:v>
                </c:pt>
                <c:pt idx="188">
                  <c:v>76.886586511524769</c:v>
                </c:pt>
                <c:pt idx="189">
                  <c:v>76.975652091175704</c:v>
                </c:pt>
                <c:pt idx="190">
                  <c:v>77.064483186485617</c:v>
                </c:pt>
                <c:pt idx="191">
                  <c:v>77.15308149764806</c:v>
                </c:pt>
                <c:pt idx="192">
                  <c:v>77.241448709395868</c:v>
                </c:pt>
                <c:pt idx="193">
                  <c:v>77.329586500650592</c:v>
                </c:pt>
                <c:pt idx="194">
                  <c:v>77.417496559687635</c:v>
                </c:pt>
                <c:pt idx="195">
                  <c:v>77.515759886674871</c:v>
                </c:pt>
                <c:pt idx="196">
                  <c:v>77.603142278072653</c:v>
                </c:pt>
                <c:pt idx="197">
                  <c:v>77.690302566050832</c:v>
                </c:pt>
                <c:pt idx="198">
                  <c:v>77.77724230803409</c:v>
                </c:pt>
                <c:pt idx="199">
                  <c:v>77.863963044274897</c:v>
                </c:pt>
                <c:pt idx="200">
                  <c:v>77.950466298109973</c:v>
                </c:pt>
                <c:pt idx="201">
                  <c:v>78.036753615126159</c:v>
                </c:pt>
                <c:pt idx="202">
                  <c:v>78.122826621943162</c:v>
                </c:pt>
                <c:pt idx="203">
                  <c:v>78.208687091020948</c:v>
                </c:pt>
                <c:pt idx="204">
                  <c:v>78.294337002290789</c:v>
                </c:pt>
                <c:pt idx="205">
                  <c:v>78.389583800652659</c:v>
                </c:pt>
                <c:pt idx="206">
                  <c:v>78.474745157854485</c:v>
                </c:pt>
                <c:pt idx="207">
                  <c:v>78.559699985883483</c:v>
                </c:pt>
                <c:pt idx="208">
                  <c:v>78.644449670442128</c:v>
                </c:pt>
                <c:pt idx="209">
                  <c:v>78.728995582625657</c:v>
                </c:pt>
                <c:pt idx="210">
                  <c:v>78.813339468271835</c:v>
                </c:pt>
                <c:pt idx="211">
                  <c:v>78.897483683296144</c:v>
                </c:pt>
                <c:pt idx="212">
                  <c:v>78.981431312720972</c:v>
                </c:pt>
                <c:pt idx="213">
                  <c:v>79.065186203719378</c:v>
                </c:pt>
                <c:pt idx="214">
                  <c:v>79.148752936875496</c:v>
                </c:pt>
                <c:pt idx="215">
                  <c:v>79.241197372670882</c:v>
                </c:pt>
                <c:pt idx="216">
                  <c:v>79.324293438144437</c:v>
                </c:pt>
                <c:pt idx="217">
                  <c:v>79.407196831470003</c:v>
                </c:pt>
                <c:pt idx="218">
                  <c:v>79.48990879227749</c:v>
                </c:pt>
                <c:pt idx="219">
                  <c:v>79.572434439087502</c:v>
                </c:pt>
                <c:pt idx="220">
                  <c:v>79.654781618514932</c:v>
                </c:pt>
                <c:pt idx="221">
                  <c:v>79.736959977544444</c:v>
                </c:pt>
                <c:pt idx="222">
                  <c:v>79.818980222705022</c:v>
                </c:pt>
                <c:pt idx="223">
                  <c:v>79.900853535280504</c:v>
                </c:pt>
                <c:pt idx="224">
                  <c:v>79.982591116271408</c:v>
                </c:pt>
                <c:pt idx="225">
                  <c:v>80.072158027406473</c:v>
                </c:pt>
                <c:pt idx="226">
                  <c:v>80.153327371400053</c:v>
                </c:pt>
                <c:pt idx="227">
                  <c:v>80.23431643954487</c:v>
                </c:pt>
                <c:pt idx="228">
                  <c:v>80.315165260377668</c:v>
                </c:pt>
                <c:pt idx="229">
                  <c:v>80.39590623336187</c:v>
                </c:pt>
                <c:pt idx="230">
                  <c:v>80.476565208810001</c:v>
                </c:pt>
                <c:pt idx="231">
                  <c:v>80.557162429150267</c:v>
                </c:pt>
                <c:pt idx="232">
                  <c:v>80.63771334845984</c:v>
                </c:pt>
                <c:pt idx="233">
                  <c:v>80.718229345189528</c:v>
                </c:pt>
                <c:pt idx="234">
                  <c:v>80.798718341236778</c:v>
                </c:pt>
                <c:pt idx="235">
                  <c:v>80.883851467342282</c:v>
                </c:pt>
                <c:pt idx="236">
                  <c:v>80.963218052848276</c:v>
                </c:pt>
                <c:pt idx="237">
                  <c:v>81.04280464787287</c:v>
                </c:pt>
                <c:pt idx="238">
                  <c:v>81.122574990219675</c:v>
                </c:pt>
                <c:pt idx="239">
                  <c:v>81.202495987843207</c:v>
                </c:pt>
                <c:pt idx="240">
                  <c:v>81.28253741221269</c:v>
                </c:pt>
                <c:pt idx="241">
                  <c:v>81.36267162224604</c:v>
                </c:pt>
                <c:pt idx="242">
                  <c:v>81.442873315756771</c:v>
                </c:pt>
                <c:pt idx="243">
                  <c:v>81.523119305662092</c:v>
                </c:pt>
                <c:pt idx="244">
                  <c:v>81.603388318475979</c:v>
                </c:pt>
                <c:pt idx="245">
                  <c:v>81.677517322402238</c:v>
                </c:pt>
                <c:pt idx="246">
                  <c:v>81.759084003094216</c:v>
                </c:pt>
                <c:pt idx="247">
                  <c:v>81.840508071340977</c:v>
                </c:pt>
                <c:pt idx="248">
                  <c:v>81.921784966455036</c:v>
                </c:pt>
                <c:pt idx="249">
                  <c:v>82.002910231537982</c:v>
                </c:pt>
                <c:pt idx="250">
                  <c:v>82.08387951254619</c:v>
                </c:pt>
                <c:pt idx="251">
                  <c:v>82.164688557353344</c:v>
                </c:pt>
                <c:pt idx="252">
                  <c:v>82.245333214810003</c:v>
                </c:pt>
                <c:pt idx="253">
                  <c:v>82.325809433800984</c:v>
                </c:pt>
                <c:pt idx="254">
                  <c:v>82.406113262300593</c:v>
                </c:pt>
                <c:pt idx="255">
                  <c:v>82.493184129322074</c:v>
                </c:pt>
                <c:pt idx="256">
                  <c:v>82.573324685561843</c:v>
                </c:pt>
                <c:pt idx="257">
                  <c:v>82.653277022481589</c:v>
                </c:pt>
                <c:pt idx="258">
                  <c:v>82.733037617284452</c:v>
                </c:pt>
                <c:pt idx="259">
                  <c:v>82.812603041620108</c:v>
                </c:pt>
                <c:pt idx="260">
                  <c:v>82.891969960617658</c:v>
                </c:pt>
                <c:pt idx="261">
                  <c:v>82.971135131919993</c:v>
                </c:pt>
                <c:pt idx="262">
                  <c:v>83.050095404719769</c:v>
                </c:pt>
                <c:pt idx="263">
                  <c:v>83.128847718797104</c:v>
                </c:pt>
                <c:pt idx="264">
                  <c:v>83.207389103559166</c:v>
                </c:pt>
                <c:pt idx="265">
                  <c:v>83.294589691719821</c:v>
                </c:pt>
                <c:pt idx="266">
                  <c:v>83.372848054759359</c:v>
                </c:pt>
                <c:pt idx="267">
                  <c:v>83.450882970510264</c:v>
                </c:pt>
                <c:pt idx="268">
                  <c:v>83.528691860641032</c:v>
                </c:pt>
                <c:pt idx="269">
                  <c:v>83.606272231595597</c:v>
                </c:pt>
                <c:pt idx="270">
                  <c:v>83.683621673640999</c:v>
                </c:pt>
                <c:pt idx="271">
                  <c:v>83.760737859917754</c:v>
                </c:pt>
                <c:pt idx="272">
                  <c:v>83.837618545493171</c:v>
                </c:pt>
                <c:pt idx="273">
                  <c:v>83.914261566417778</c:v>
                </c:pt>
                <c:pt idx="274">
                  <c:v>83.990664838784895</c:v>
                </c:pt>
                <c:pt idx="275">
                  <c:v>84.077173322115257</c:v>
                </c:pt>
                <c:pt idx="276">
                  <c:v>84.153197212268481</c:v>
                </c:pt>
                <c:pt idx="277">
                  <c:v>84.228971871817961</c:v>
                </c:pt>
                <c:pt idx="278">
                  <c:v>84.304495570186745</c:v>
                </c:pt>
                <c:pt idx="279">
                  <c:v>84.379766652049653</c:v>
                </c:pt>
                <c:pt idx="280">
                  <c:v>84.454783536408556</c:v>
                </c:pt>
                <c:pt idx="281">
                  <c:v>84.529544715671989</c:v>
                </c:pt>
                <c:pt idx="282">
                  <c:v>84.60404875473921</c:v>
                </c:pt>
                <c:pt idx="283">
                  <c:v>84.678294290088957</c:v>
                </c:pt>
                <c:pt idx="284">
                  <c:v>84.752280028897417</c:v>
                </c:pt>
                <c:pt idx="285">
                  <c:v>84.837412223647519</c:v>
                </c:pt>
                <c:pt idx="286">
                  <c:v>84.910943807763232</c:v>
                </c:pt>
                <c:pt idx="287">
                  <c:v>84.984208855505855</c:v>
                </c:pt>
                <c:pt idx="288">
                  <c:v>85.057206388815771</c:v>
                </c:pt>
                <c:pt idx="289">
                  <c:v>85.12993549563862</c:v>
                </c:pt>
                <c:pt idx="290">
                  <c:v>85.202395329042844</c:v>
                </c:pt>
                <c:pt idx="291">
                  <c:v>85.274585106344162</c:v>
                </c:pt>
                <c:pt idx="292">
                  <c:v>85.346504108236715</c:v>
                </c:pt>
                <c:pt idx="293">
                  <c:v>85.418151678173487</c:v>
                </c:pt>
                <c:pt idx="294">
                  <c:v>85.489527222334232</c:v>
                </c:pt>
                <c:pt idx="295">
                  <c:v>85.572728064804679</c:v>
                </c:pt>
                <c:pt idx="296">
                  <c:v>85.643594285189437</c:v>
                </c:pt>
                <c:pt idx="297">
                  <c:v>85.714184188604975</c:v>
                </c:pt>
                <c:pt idx="298">
                  <c:v>85.784497457044239</c:v>
                </c:pt>
                <c:pt idx="299">
                  <c:v>85.854533829680847</c:v>
                </c:pt>
                <c:pt idx="300">
                  <c:v>85.924293102056083</c:v>
                </c:pt>
                <c:pt idx="301">
                  <c:v>85.993775125269707</c:v>
                </c:pt>
                <c:pt idx="302">
                  <c:v>86.062979807604393</c:v>
                </c:pt>
                <c:pt idx="303">
                  <c:v>86.131907119780976</c:v>
                </c:pt>
                <c:pt idx="304">
                  <c:v>86.200557104182266</c:v>
                </c:pt>
                <c:pt idx="305">
                  <c:v>86.281390268652331</c:v>
                </c:pt>
                <c:pt idx="306">
                  <c:v>86.349493319344788</c:v>
                </c:pt>
                <c:pt idx="307">
                  <c:v>86.417316872997574</c:v>
                </c:pt>
                <c:pt idx="308">
                  <c:v>86.484861183410359</c:v>
                </c:pt>
                <c:pt idx="309">
                  <c:v>86.55212655343324</c:v>
                </c:pt>
                <c:pt idx="310">
                  <c:v>86.619113334192306</c:v>
                </c:pt>
                <c:pt idx="311">
                  <c:v>86.685821948616535</c:v>
                </c:pt>
                <c:pt idx="312">
                  <c:v>86.752252929370215</c:v>
                </c:pt>
                <c:pt idx="313">
                  <c:v>86.818406963793848</c:v>
                </c:pt>
                <c:pt idx="314">
                  <c:v>86.884284940451721</c:v>
                </c:pt>
                <c:pt idx="315">
                  <c:v>86.962420775576845</c:v>
                </c:pt>
                <c:pt idx="316">
                  <c:v>87.027728855872624</c:v>
                </c:pt>
                <c:pt idx="317">
                  <c:v>87.092759977125482</c:v>
                </c:pt>
                <c:pt idx="318">
                  <c:v>87.157514883639152</c:v>
                </c:pt>
                <c:pt idx="319">
                  <c:v>87.221994361023903</c:v>
                </c:pt>
                <c:pt idx="320">
                  <c:v>87.286199478434526</c:v>
                </c:pt>
                <c:pt idx="321">
                  <c:v>87.35013175615336</c:v>
                </c:pt>
                <c:pt idx="322">
                  <c:v>87.413793273606586</c:v>
                </c:pt>
                <c:pt idx="323">
                  <c:v>87.477186730372509</c:v>
                </c:pt>
                <c:pt idx="324">
                  <c:v>87.540315470592873</c:v>
                </c:pt>
                <c:pt idx="325">
                  <c:v>87.615501578534605</c:v>
                </c:pt>
                <c:pt idx="326">
                  <c:v>87.67804006840116</c:v>
                </c:pt>
                <c:pt idx="327">
                  <c:v>87.740309042262155</c:v>
                </c:pt>
                <c:pt idx="328">
                  <c:v>87.802309657486674</c:v>
                </c:pt>
                <c:pt idx="329">
                  <c:v>87.86404553513006</c:v>
                </c:pt>
                <c:pt idx="330">
                  <c:v>87.925522255622937</c:v>
                </c:pt>
                <c:pt idx="331">
                  <c:v>87.986746930685626</c:v>
                </c:pt>
                <c:pt idx="332">
                  <c:v>88.047727841265868</c:v>
                </c:pt>
                <c:pt idx="333">
                  <c:v>88.108474132576191</c:v>
                </c:pt>
                <c:pt idx="334">
                  <c:v>88.168995558431419</c:v>
                </c:pt>
                <c:pt idx="335">
                  <c:v>88.240886477200178</c:v>
                </c:pt>
                <c:pt idx="336">
                  <c:v>88.300729807011095</c:v>
                </c:pt>
                <c:pt idx="337">
                  <c:v>88.360315194507393</c:v>
                </c:pt>
                <c:pt idx="338">
                  <c:v>88.419668433920535</c:v>
                </c:pt>
                <c:pt idx="339">
                  <c:v>88.478812740058842</c:v>
                </c:pt>
                <c:pt idx="340">
                  <c:v>88.537769006249789</c:v>
                </c:pt>
                <c:pt idx="341">
                  <c:v>88.59655603648811</c:v>
                </c:pt>
                <c:pt idx="342">
                  <c:v>88.655190754369073</c:v>
                </c:pt>
                <c:pt idx="343">
                  <c:v>88.713688391128414</c:v>
                </c:pt>
                <c:pt idx="344">
                  <c:v>88.772062654878297</c:v>
                </c:pt>
                <c:pt idx="345">
                  <c:v>88.83931977530932</c:v>
                </c:pt>
                <c:pt idx="346">
                  <c:v>88.896583681974064</c:v>
                </c:pt>
                <c:pt idx="347">
                  <c:v>88.953847588638808</c:v>
                </c:pt>
                <c:pt idx="348">
                  <c:v>89.011111495303567</c:v>
                </c:pt>
                <c:pt idx="349">
                  <c:v>89.068375401968311</c:v>
                </c:pt>
                <c:pt idx="350">
                  <c:v>89.125639308633055</c:v>
                </c:pt>
                <c:pt idx="351">
                  <c:v>89.182903215297799</c:v>
                </c:pt>
                <c:pt idx="352">
                  <c:v>89.240167121962543</c:v>
                </c:pt>
                <c:pt idx="353">
                  <c:v>89.297431028627301</c:v>
                </c:pt>
                <c:pt idx="354">
                  <c:v>89.354694935292045</c:v>
                </c:pt>
                <c:pt idx="355">
                  <c:v>89.411958841956789</c:v>
                </c:pt>
              </c:numCache>
            </c:numRef>
          </c:val>
        </c:ser>
        <c:ser>
          <c:idx val="5"/>
          <c:order val="4"/>
          <c:tx>
            <c:strRef>
              <c:f>Table!$T$1</c:f>
              <c:strCache>
                <c:ptCount val="1"/>
                <c:pt idx="0">
                  <c:v>25th</c:v>
                </c:pt>
              </c:strCache>
            </c:strRef>
          </c:tx>
          <c:spPr>
            <a:ln w="12700">
              <a:solidFill>
                <a:srgbClr val="800000"/>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Table!$T$2:$T$362</c:f>
              <c:numCache>
                <c:formatCode>General</c:formatCode>
                <c:ptCount val="361"/>
                <c:pt idx="0">
                  <c:v>47.683454689735115</c:v>
                </c:pt>
                <c:pt idx="1">
                  <c:v>48.166134778774783</c:v>
                </c:pt>
                <c:pt idx="2">
                  <c:v>48.624157374904556</c:v>
                </c:pt>
                <c:pt idx="3">
                  <c:v>49.06082706579469</c:v>
                </c:pt>
                <c:pt idx="4">
                  <c:v>49.478860560496621</c:v>
                </c:pt>
                <c:pt idx="5">
                  <c:v>50.096855134933449</c:v>
                </c:pt>
                <c:pt idx="6">
                  <c:v>50.456247759423661</c:v>
                </c:pt>
                <c:pt idx="7">
                  <c:v>50.807505829355229</c:v>
                </c:pt>
                <c:pt idx="8">
                  <c:v>51.150994539304335</c:v>
                </c:pt>
                <c:pt idx="9">
                  <c:v>51.487058209507502</c:v>
                </c:pt>
                <c:pt idx="10">
                  <c:v>51.81602164322674</c:v>
                </c:pt>
                <c:pt idx="11">
                  <c:v>52.138191388427714</c:v>
                </c:pt>
                <c:pt idx="12">
                  <c:v>52.453856910900662</c:v>
                </c:pt>
                <c:pt idx="13">
                  <c:v>52.763291685400695</c:v>
                </c:pt>
                <c:pt idx="14">
                  <c:v>53.066754210875175</c:v>
                </c:pt>
                <c:pt idx="15">
                  <c:v>53.690781379835585</c:v>
                </c:pt>
                <c:pt idx="16">
                  <c:v>53.968828458739331</c:v>
                </c:pt>
                <c:pt idx="17">
                  <c:v>54.2423929288463</c:v>
                </c:pt>
                <c:pt idx="18">
                  <c:v>54.511631241336019</c:v>
                </c:pt>
                <c:pt idx="19">
                  <c:v>54.776692546699906</c:v>
                </c:pt>
                <c:pt idx="20">
                  <c:v>55.037719095236497</c:v>
                </c:pt>
                <c:pt idx="21">
                  <c:v>55.294846613157212</c:v>
                </c:pt>
                <c:pt idx="22">
                  <c:v>55.548204655900989</c:v>
                </c:pt>
                <c:pt idx="23">
                  <c:v>55.797916940145491</c:v>
                </c:pt>
                <c:pt idx="24">
                  <c:v>56.044101655900022</c:v>
                </c:pt>
                <c:pt idx="25">
                  <c:v>56.471252168873022</c:v>
                </c:pt>
                <c:pt idx="26">
                  <c:v>56.704473159809012</c:v>
                </c:pt>
                <c:pt idx="27">
                  <c:v>56.934776053743491</c:v>
                </c:pt>
                <c:pt idx="28">
                  <c:v>57.162244294974869</c:v>
                </c:pt>
                <c:pt idx="29">
                  <c:v>57.386958032065799</c:v>
                </c:pt>
                <c:pt idx="30">
                  <c:v>57.608994274443674</c:v>
                </c:pt>
                <c:pt idx="31">
                  <c:v>57.828427040595002</c:v>
                </c:pt>
                <c:pt idx="32">
                  <c:v>58.045327498345983</c:v>
                </c:pt>
                <c:pt idx="33">
                  <c:v>58.259764097690777</c:v>
                </c:pt>
                <c:pt idx="34">
                  <c:v>58.471802696600179</c:v>
                </c:pt>
                <c:pt idx="35">
                  <c:v>58.803462078232961</c:v>
                </c:pt>
                <c:pt idx="36">
                  <c:v>59.007502099153768</c:v>
                </c:pt>
                <c:pt idx="37">
                  <c:v>59.209458466057235</c:v>
                </c:pt>
                <c:pt idx="38">
                  <c:v>59.409381665884197</c:v>
                </c:pt>
                <c:pt idx="39">
                  <c:v>59.607320455844565</c:v>
                </c:pt>
                <c:pt idx="40">
                  <c:v>59.80332193595693</c:v>
                </c:pt>
                <c:pt idx="41">
                  <c:v>59.997431618104784</c:v>
                </c:pt>
                <c:pt idx="42">
                  <c:v>60.189693491793918</c:v>
                </c:pt>
                <c:pt idx="43">
                  <c:v>60.380150086784823</c:v>
                </c:pt>
                <c:pt idx="44">
                  <c:v>60.568842532764336</c:v>
                </c:pt>
                <c:pt idx="45">
                  <c:v>60.843862287441013</c:v>
                </c:pt>
                <c:pt idx="46">
                  <c:v>61.027065768188407</c:v>
                </c:pt>
                <c:pt idx="47">
                  <c:v>61.20869046432685</c:v>
                </c:pt>
                <c:pt idx="48">
                  <c:v>61.388769565487891</c:v>
                </c:pt>
                <c:pt idx="49">
                  <c:v>61.567335256968192</c:v>
                </c:pt>
                <c:pt idx="50">
                  <c:v>61.744418757435497</c:v>
                </c:pt>
                <c:pt idx="51">
                  <c:v>61.920050354996093</c:v>
                </c:pt>
                <c:pt idx="52">
                  <c:v>62.094259441702995</c:v>
                </c:pt>
                <c:pt idx="53">
                  <c:v>62.267074546579927</c:v>
                </c:pt>
                <c:pt idx="54">
                  <c:v>62.438523367232207</c:v>
                </c:pt>
                <c:pt idx="55">
                  <c:v>62.675897094914937</c:v>
                </c:pt>
                <c:pt idx="56">
                  <c:v>62.843312729572858</c:v>
                </c:pt>
                <c:pt idx="57">
                  <c:v>63.009481475937278</c:v>
                </c:pt>
                <c:pt idx="58">
                  <c:v>63.174426480290911</c:v>
                </c:pt>
                <c:pt idx="59">
                  <c:v>63.338170261641253</c:v>
                </c:pt>
                <c:pt idx="60">
                  <c:v>63.500734733041476</c:v>
                </c:pt>
                <c:pt idx="61">
                  <c:v>63.662141222065145</c:v>
                </c:pt>
                <c:pt idx="62">
                  <c:v>63.822410490472294</c:v>
                </c:pt>
                <c:pt idx="63">
                  <c:v>63.981562753102736</c:v>
                </c:pt>
                <c:pt idx="64">
                  <c:v>64.139617696030697</c:v>
                </c:pt>
                <c:pt idx="65">
                  <c:v>64.350053441494182</c:v>
                </c:pt>
                <c:pt idx="66">
                  <c:v>64.505000193217043</c:v>
                </c:pt>
                <c:pt idx="67">
                  <c:v>64.658931519473626</c:v>
                </c:pt>
                <c:pt idx="68">
                  <c:v>64.811864293794301</c:v>
                </c:pt>
                <c:pt idx="69">
                  <c:v>64.963814975643487</c:v>
                </c:pt>
                <c:pt idx="70">
                  <c:v>65.114799623278174</c:v>
                </c:pt>
                <c:pt idx="71">
                  <c:v>65.26483390613663</c:v>
                </c:pt>
                <c:pt idx="72">
                  <c:v>65.413933116776718</c:v>
                </c:pt>
                <c:pt idx="73">
                  <c:v>65.562112182382322</c:v>
                </c:pt>
                <c:pt idx="74">
                  <c:v>65.709385675855486</c:v>
                </c:pt>
                <c:pt idx="75">
                  <c:v>65.899520958722746</c:v>
                </c:pt>
                <c:pt idx="76">
                  <c:v>66.044313455782927</c:v>
                </c:pt>
                <c:pt idx="77">
                  <c:v>66.188259262680319</c:v>
                </c:pt>
                <c:pt idx="78">
                  <c:v>66.331371112286121</c:v>
                </c:pt>
                <c:pt idx="79">
                  <c:v>66.473661451990338</c:v>
                </c:pt>
                <c:pt idx="80">
                  <c:v>66.61514245186271</c:v>
                </c:pt>
                <c:pt idx="81">
                  <c:v>66.755826012537511</c:v>
                </c:pt>
                <c:pt idx="82">
                  <c:v>66.895723772832767</c:v>
                </c:pt>
                <c:pt idx="83">
                  <c:v>67.03484711711404</c:v>
                </c:pt>
                <c:pt idx="84">
                  <c:v>67.173207182412625</c:v>
                </c:pt>
                <c:pt idx="85">
                  <c:v>67.347445929324536</c:v>
                </c:pt>
                <c:pt idx="86">
                  <c:v>67.483771524756875</c:v>
                </c:pt>
                <c:pt idx="87">
                  <c:v>67.619377758738295</c:v>
                </c:pt>
                <c:pt idx="88">
                  <c:v>67.754274509328241</c:v>
                </c:pt>
                <c:pt idx="89">
                  <c:v>67.888471450714107</c:v>
                </c:pt>
                <c:pt idx="90">
                  <c:v>68.021978058610799</c:v>
                </c:pt>
                <c:pt idx="91">
                  <c:v>68.154803615490025</c:v>
                </c:pt>
                <c:pt idx="92">
                  <c:v>68.286957215645486</c:v>
                </c:pt>
                <c:pt idx="93">
                  <c:v>68.41844777009986</c:v>
                </c:pt>
                <c:pt idx="94">
                  <c:v>68.54928401135912</c:v>
                </c:pt>
                <c:pt idx="95">
                  <c:v>68.710701883647985</c:v>
                </c:pt>
                <c:pt idx="96">
                  <c:v>68.839833864571034</c:v>
                </c:pt>
                <c:pt idx="97">
                  <c:v>68.968345264637719</c:v>
                </c:pt>
                <c:pt idx="98">
                  <c:v>69.096243923186947</c:v>
                </c:pt>
                <c:pt idx="99">
                  <c:v>69.223537529681082</c:v>
                </c:pt>
                <c:pt idx="100">
                  <c:v>69.350233627403085</c:v>
                </c:pt>
                <c:pt idx="101">
                  <c:v>69.476339617044701</c:v>
                </c:pt>
                <c:pt idx="102">
                  <c:v>69.601862760189206</c:v>
                </c:pt>
                <c:pt idx="103">
                  <c:v>69.726810182692446</c:v>
                </c:pt>
                <c:pt idx="104">
                  <c:v>69.85118887796537</c:v>
                </c:pt>
                <c:pt idx="105">
                  <c:v>70.002021692878529</c:v>
                </c:pt>
                <c:pt idx="106">
                  <c:v>70.124947865237928</c:v>
                </c:pt>
                <c:pt idx="107">
                  <c:v>70.247331850130038</c:v>
                </c:pt>
                <c:pt idx="108">
                  <c:v>70.369179988128266</c:v>
                </c:pt>
                <c:pt idx="109">
                  <c:v>70.490498506901133</c:v>
                </c:pt>
                <c:pt idx="110">
                  <c:v>70.611293523819199</c:v>
                </c:pt>
                <c:pt idx="111">
                  <c:v>70.731571048489798</c:v>
                </c:pt>
                <c:pt idx="112">
                  <c:v>70.851336985221636</c:v>
                </c:pt>
                <c:pt idx="113">
                  <c:v>70.970597135421698</c:v>
                </c:pt>
                <c:pt idx="114">
                  <c:v>71.089357199926511</c:v>
                </c:pt>
                <c:pt idx="115">
                  <c:v>71.23128341647255</c:v>
                </c:pt>
                <c:pt idx="116">
                  <c:v>71.348787714159073</c:v>
                </c:pt>
                <c:pt idx="117">
                  <c:v>71.46581323011236</c:v>
                </c:pt>
                <c:pt idx="118">
                  <c:v>71.582365175856879</c:v>
                </c:pt>
                <c:pt idx="119">
                  <c:v>71.698448676081853</c:v>
                </c:pt>
                <c:pt idx="120">
                  <c:v>71.814068770525182</c:v>
                </c:pt>
                <c:pt idx="121">
                  <c:v>71.929230415808121</c:v>
                </c:pt>
                <c:pt idx="122">
                  <c:v>72.043938487222206</c:v>
                </c:pt>
                <c:pt idx="123">
                  <c:v>72.158197780469848</c:v>
                </c:pt>
                <c:pt idx="124">
                  <c:v>72.272013013359967</c:v>
                </c:pt>
                <c:pt idx="125">
                  <c:v>72.406326393337736</c:v>
                </c:pt>
                <c:pt idx="126">
                  <c:v>72.519042873691944</c:v>
                </c:pt>
                <c:pt idx="127">
                  <c:v>72.63133268755756</c:v>
                </c:pt>
                <c:pt idx="128">
                  <c:v>72.743200178106648</c:v>
                </c:pt>
                <c:pt idx="129">
                  <c:v>72.854649620515175</c:v>
                </c:pt>
                <c:pt idx="130">
                  <c:v>72.965685223354612</c:v>
                </c:pt>
                <c:pt idx="131">
                  <c:v>73.076311129948991</c:v>
                </c:pt>
                <c:pt idx="132">
                  <c:v>73.186531419698568</c:v>
                </c:pt>
                <c:pt idx="133">
                  <c:v>73.296350109371005</c:v>
                </c:pt>
                <c:pt idx="134">
                  <c:v>73.405771154360863</c:v>
                </c:pt>
                <c:pt idx="135">
                  <c:v>73.533491196879822</c:v>
                </c:pt>
                <c:pt idx="136">
                  <c:v>73.641941012348127</c:v>
                </c:pt>
                <c:pt idx="137">
                  <c:v>73.750007593048451</c:v>
                </c:pt>
                <c:pt idx="138">
                  <c:v>73.857694602191998</c:v>
                </c:pt>
                <c:pt idx="139">
                  <c:v>73.965005648909525</c:v>
                </c:pt>
                <c:pt idx="140">
                  <c:v>74.071944289298344</c:v>
                </c:pt>
                <c:pt idx="141">
                  <c:v>74.178514027444805</c:v>
                </c:pt>
                <c:pt idx="142">
                  <c:v>74.284718316422911</c:v>
                </c:pt>
                <c:pt idx="143">
                  <c:v>74.39056055926963</c:v>
                </c:pt>
                <c:pt idx="144">
                  <c:v>74.496044109937628</c:v>
                </c:pt>
                <c:pt idx="145">
                  <c:v>74.61798935156294</c:v>
                </c:pt>
                <c:pt idx="146">
                  <c:v>74.722606819351299</c:v>
                </c:pt>
                <c:pt idx="147">
                  <c:v>74.826877684483946</c:v>
                </c:pt>
                <c:pt idx="148">
                  <c:v>74.93080506936731</c:v>
                </c:pt>
                <c:pt idx="149">
                  <c:v>75.034392052797742</c:v>
                </c:pt>
                <c:pt idx="150">
                  <c:v>75.137641670763031</c:v>
                </c:pt>
                <c:pt idx="151">
                  <c:v>75.240556917225888</c:v>
                </c:pt>
                <c:pt idx="152">
                  <c:v>75.343140744890093</c:v>
                </c:pt>
                <c:pt idx="153">
                  <c:v>75.445396065949538</c:v>
                </c:pt>
                <c:pt idx="154">
                  <c:v>75.547325752820754</c:v>
                </c:pt>
                <c:pt idx="155">
                  <c:v>75.664164029446539</c:v>
                </c:pt>
                <c:pt idx="156">
                  <c:v>75.765315470677834</c:v>
                </c:pt>
                <c:pt idx="157">
                  <c:v>75.866151533317606</c:v>
                </c:pt>
                <c:pt idx="158">
                  <c:v>75.966674903671688</c:v>
                </c:pt>
                <c:pt idx="159">
                  <c:v>76.066888232450566</c:v>
                </c:pt>
                <c:pt idx="160">
                  <c:v>76.166794135391598</c:v>
                </c:pt>
                <c:pt idx="161">
                  <c:v>76.266395193867922</c:v>
                </c:pt>
                <c:pt idx="162">
                  <c:v>76.365693955484545</c:v>
                </c:pt>
                <c:pt idx="163">
                  <c:v>76.464692934661727</c:v>
                </c:pt>
                <c:pt idx="164">
                  <c:v>76.563394613206128</c:v>
                </c:pt>
                <c:pt idx="165">
                  <c:v>76.675678441759487</c:v>
                </c:pt>
                <c:pt idx="166">
                  <c:v>76.773676097075565</c:v>
                </c:pt>
                <c:pt idx="167">
                  <c:v>76.871385236858416</c:v>
                </c:pt>
                <c:pt idx="168">
                  <c:v>76.968808191460482</c:v>
                </c:pt>
                <c:pt idx="169">
                  <c:v>77.065947261860828</c:v>
                </c:pt>
                <c:pt idx="170">
                  <c:v>77.162804720154867</c:v>
                </c:pt>
                <c:pt idx="171">
                  <c:v>77.259382810034154</c:v>
                </c:pt>
                <c:pt idx="172">
                  <c:v>77.355683747256393</c:v>
                </c:pt>
                <c:pt idx="173">
                  <c:v>77.451709720105697</c:v>
                </c:pt>
                <c:pt idx="174">
                  <c:v>77.547462889894803</c:v>
                </c:pt>
                <c:pt idx="175">
                  <c:v>77.655654994920198</c:v>
                </c:pt>
                <c:pt idx="176">
                  <c:v>77.750767494904053</c:v>
                </c:pt>
                <c:pt idx="177">
                  <c:v>77.845614782879153</c:v>
                </c:pt>
                <c:pt idx="178">
                  <c:v>77.940198895463936</c:v>
                </c:pt>
                <c:pt idx="179">
                  <c:v>78.034521844801176</c:v>
                </c:pt>
                <c:pt idx="180">
                  <c:v>78.128585618947795</c:v>
                </c:pt>
                <c:pt idx="181">
                  <c:v>78.222392182256471</c:v>
                </c:pt>
                <c:pt idx="182">
                  <c:v>78.315943475749506</c:v>
                </c:pt>
                <c:pt idx="183">
                  <c:v>78.40924141799681</c:v>
                </c:pt>
                <c:pt idx="184">
                  <c:v>78.502287907158632</c:v>
                </c:pt>
                <c:pt idx="185">
                  <c:v>78.606779994758725</c:v>
                </c:pt>
                <c:pt idx="186">
                  <c:v>78.699240374655005</c:v>
                </c:pt>
                <c:pt idx="187">
                  <c:v>78.791455908727016</c:v>
                </c:pt>
                <c:pt idx="188">
                  <c:v>78.883428388836322</c:v>
                </c:pt>
                <c:pt idx="189">
                  <c:v>78.975159586267409</c:v>
                </c:pt>
                <c:pt idx="190">
                  <c:v>79.066651252034546</c:v>
                </c:pt>
                <c:pt idx="191">
                  <c:v>79.1579051171868</c:v>
                </c:pt>
                <c:pt idx="192">
                  <c:v>79.248922898222531</c:v>
                </c:pt>
                <c:pt idx="193">
                  <c:v>79.339706309615082</c:v>
                </c:pt>
                <c:pt idx="194">
                  <c:v>79.430257083436956</c:v>
                </c:pt>
                <c:pt idx="195">
                  <c:v>79.531383793721574</c:v>
                </c:pt>
                <c:pt idx="196">
                  <c:v>79.621395715375058</c:v>
                </c:pt>
                <c:pt idx="197">
                  <c:v>79.711180709820056</c:v>
                </c:pt>
                <c:pt idx="198">
                  <c:v>79.800740363147156</c:v>
                </c:pt>
                <c:pt idx="199">
                  <c:v>79.890076243938736</c:v>
                </c:pt>
                <c:pt idx="200">
                  <c:v>79.979189903557128</c:v>
                </c:pt>
                <c:pt idx="201">
                  <c:v>80.068082927544111</c:v>
                </c:pt>
                <c:pt idx="202">
                  <c:v>80.156757012147963</c:v>
                </c:pt>
                <c:pt idx="203">
                  <c:v>80.245214047833812</c:v>
                </c:pt>
                <c:pt idx="204">
                  <c:v>80.333456197641297</c:v>
                </c:pt>
                <c:pt idx="205">
                  <c:v>80.43150301025635</c:v>
                </c:pt>
                <c:pt idx="206">
                  <c:v>80.519245659825046</c:v>
                </c:pt>
                <c:pt idx="207">
                  <c:v>80.606777243091074</c:v>
                </c:pt>
                <c:pt idx="208">
                  <c:v>80.694099171062987</c:v>
                </c:pt>
                <c:pt idx="209">
                  <c:v>80.781212840122635</c:v>
                </c:pt>
                <c:pt idx="210">
                  <c:v>80.868120143427006</c:v>
                </c:pt>
                <c:pt idx="211">
                  <c:v>80.954823773582632</c:v>
                </c:pt>
                <c:pt idx="212">
                  <c:v>81.041327369006453</c:v>
                </c:pt>
                <c:pt idx="213">
                  <c:v>81.12763554590866</c:v>
                </c:pt>
                <c:pt idx="214">
                  <c:v>81.213753849184783</c:v>
                </c:pt>
                <c:pt idx="215">
                  <c:v>81.308929505943297</c:v>
                </c:pt>
                <c:pt idx="216">
                  <c:v>81.39456149248528</c:v>
                </c:pt>
                <c:pt idx="217">
                  <c:v>81.479996522810168</c:v>
                </c:pt>
                <c:pt idx="218">
                  <c:v>81.565235861659431</c:v>
                </c:pt>
                <c:pt idx="219">
                  <c:v>81.650285873166339</c:v>
                </c:pt>
                <c:pt idx="220">
                  <c:v>81.735156444983261</c:v>
                </c:pt>
                <c:pt idx="221">
                  <c:v>81.819859727820841</c:v>
                </c:pt>
                <c:pt idx="222">
                  <c:v>81.904409138028498</c:v>
                </c:pt>
                <c:pt idx="223">
                  <c:v>81.988818578669893</c:v>
                </c:pt>
                <c:pt idx="224">
                  <c:v>82.073101841279609</c:v>
                </c:pt>
                <c:pt idx="225">
                  <c:v>82.165249371363132</c:v>
                </c:pt>
                <c:pt idx="226">
                  <c:v>82.248911795734202</c:v>
                </c:pt>
                <c:pt idx="227">
                  <c:v>82.332389911302784</c:v>
                </c:pt>
                <c:pt idx="228">
                  <c:v>82.415735976728456</c:v>
                </c:pt>
                <c:pt idx="229">
                  <c:v>82.498991591335567</c:v>
                </c:pt>
                <c:pt idx="230">
                  <c:v>82.582189273359106</c:v>
                </c:pt>
                <c:pt idx="231">
                  <c:v>82.665353829897413</c:v>
                </c:pt>
                <c:pt idx="232">
                  <c:v>82.748503544442485</c:v>
                </c:pt>
                <c:pt idx="233">
                  <c:v>82.831651204767013</c:v>
                </c:pt>
                <c:pt idx="234">
                  <c:v>82.914804991215931</c:v>
                </c:pt>
                <c:pt idx="235">
                  <c:v>83.001873615073819</c:v>
                </c:pt>
                <c:pt idx="236">
                  <c:v>83.083692951420048</c:v>
                </c:pt>
                <c:pt idx="237">
                  <c:v>83.165850565559509</c:v>
                </c:pt>
                <c:pt idx="238">
                  <c:v>83.248292122799612</c:v>
                </c:pt>
                <c:pt idx="239">
                  <c:v>83.33096841157095</c:v>
                </c:pt>
                <c:pt idx="240">
                  <c:v>83.413834838742218</c:v>
                </c:pt>
                <c:pt idx="241">
                  <c:v>83.496850975348096</c:v>
                </c:pt>
                <c:pt idx="242">
                  <c:v>83.579980147687735</c:v>
                </c:pt>
                <c:pt idx="243">
                  <c:v>83.663189069256148</c:v>
                </c:pt>
                <c:pt idx="244">
                  <c:v>83.746447509424314</c:v>
                </c:pt>
                <c:pt idx="245">
                  <c:v>83.820066978536161</c:v>
                </c:pt>
                <c:pt idx="246">
                  <c:v>83.905269092814677</c:v>
                </c:pt>
                <c:pt idx="247">
                  <c:v>83.990266137960518</c:v>
                </c:pt>
                <c:pt idx="248">
                  <c:v>84.075055010512969</c:v>
                </c:pt>
                <c:pt idx="249">
                  <c:v>84.159632683283689</c:v>
                </c:pt>
                <c:pt idx="250">
                  <c:v>84.243996204800979</c:v>
                </c:pt>
                <c:pt idx="251">
                  <c:v>84.328142698744543</c:v>
                </c:pt>
                <c:pt idx="252">
                  <c:v>84.412069363371927</c:v>
                </c:pt>
                <c:pt idx="253">
                  <c:v>84.495773470937849</c:v>
                </c:pt>
                <c:pt idx="254">
                  <c:v>84.579252367107344</c:v>
                </c:pt>
                <c:pt idx="255">
                  <c:v>84.672088121321295</c:v>
                </c:pt>
                <c:pt idx="256">
                  <c:v>84.755239544273124</c:v>
                </c:pt>
                <c:pt idx="257">
                  <c:v>84.838154863485002</c:v>
                </c:pt>
                <c:pt idx="258">
                  <c:v>84.920831738220144</c:v>
                </c:pt>
                <c:pt idx="259">
                  <c:v>85.003267898456642</c:v>
                </c:pt>
                <c:pt idx="260">
                  <c:v>85.085461144236618</c:v>
                </c:pt>
                <c:pt idx="261">
                  <c:v>85.167409345018328</c:v>
                </c:pt>
                <c:pt idx="262">
                  <c:v>85.249110439031128</c:v>
                </c:pt>
                <c:pt idx="263">
                  <c:v>85.330562432632846</c:v>
                </c:pt>
                <c:pt idx="264">
                  <c:v>85.411763399669439</c:v>
                </c:pt>
                <c:pt idx="265">
                  <c:v>85.503602350839571</c:v>
                </c:pt>
                <c:pt idx="266">
                  <c:v>85.584392736391933</c:v>
                </c:pt>
                <c:pt idx="267">
                  <c:v>85.664923610836411</c:v>
                </c:pt>
                <c:pt idx="268">
                  <c:v>85.745193340585175</c:v>
                </c:pt>
                <c:pt idx="269">
                  <c:v>85.825200356256374</c:v>
                </c:pt>
                <c:pt idx="270">
                  <c:v>85.904943152053747</c:v>
                </c:pt>
                <c:pt idx="271">
                  <c:v>85.984420285146342</c:v>
                </c:pt>
                <c:pt idx="272">
                  <c:v>86.063630375048334</c:v>
                </c:pt>
                <c:pt idx="273">
                  <c:v>86.142572102998855</c:v>
                </c:pt>
                <c:pt idx="274">
                  <c:v>86.221244211341855</c:v>
                </c:pt>
                <c:pt idx="275">
                  <c:v>86.311506206363248</c:v>
                </c:pt>
                <c:pt idx="276">
                  <c:v>86.389701480836678</c:v>
                </c:pt>
                <c:pt idx="277">
                  <c:v>86.467620908324037</c:v>
                </c:pt>
                <c:pt idx="278">
                  <c:v>86.545263497297242</c:v>
                </c:pt>
                <c:pt idx="279">
                  <c:v>86.622628314230099</c:v>
                </c:pt>
                <c:pt idx="280">
                  <c:v>86.699714482979672</c:v>
                </c:pt>
                <c:pt idx="281">
                  <c:v>86.776521184166313</c:v>
                </c:pt>
                <c:pt idx="282">
                  <c:v>86.853047654553578</c:v>
                </c:pt>
                <c:pt idx="283">
                  <c:v>86.929293186428879</c:v>
                </c:pt>
                <c:pt idx="284">
                  <c:v>87.005257127010083</c:v>
                </c:pt>
                <c:pt idx="285">
                  <c:v>87.093458951097517</c:v>
                </c:pt>
                <c:pt idx="286">
                  <c:v>87.16889575571021</c:v>
                </c:pt>
                <c:pt idx="287">
                  <c:v>87.244046798056161</c:v>
                </c:pt>
                <c:pt idx="288">
                  <c:v>87.318911666625837</c:v>
                </c:pt>
                <c:pt idx="289">
                  <c:v>87.393490001725837</c:v>
                </c:pt>
                <c:pt idx="290">
                  <c:v>87.467781494846136</c:v>
                </c:pt>
                <c:pt idx="291">
                  <c:v>87.541785888038959</c:v>
                </c:pt>
                <c:pt idx="292">
                  <c:v>87.615502973306619</c:v>
                </c:pt>
                <c:pt idx="293">
                  <c:v>87.688932592240903</c:v>
                </c:pt>
                <c:pt idx="294">
                  <c:v>87.762074636253118</c:v>
                </c:pt>
                <c:pt idx="295">
                  <c:v>87.847826997224487</c:v>
                </c:pt>
                <c:pt idx="296">
                  <c:v>87.920406179169788</c:v>
                </c:pt>
                <c:pt idx="297">
                  <c:v>87.992695483752954</c:v>
                </c:pt>
                <c:pt idx="298">
                  <c:v>88.064695017625809</c:v>
                </c:pt>
                <c:pt idx="299">
                  <c:v>88.136404932928798</c:v>
                </c:pt>
                <c:pt idx="300">
                  <c:v>88.207825426774377</c:v>
                </c:pt>
                <c:pt idx="301">
                  <c:v>88.278956740715572</c:v>
                </c:pt>
                <c:pt idx="302">
                  <c:v>88.349799162649433</c:v>
                </c:pt>
                <c:pt idx="303">
                  <c:v>88.420353032363053</c:v>
                </c:pt>
                <c:pt idx="304">
                  <c:v>88.490618751063565</c:v>
                </c:pt>
                <c:pt idx="305">
                  <c:v>88.573618816677481</c:v>
                </c:pt>
                <c:pt idx="306">
                  <c:v>88.643299225001485</c:v>
                </c:pt>
                <c:pt idx="307">
                  <c:v>88.712690822481463</c:v>
                </c:pt>
                <c:pt idx="308">
                  <c:v>88.781794170655758</c:v>
                </c:pt>
                <c:pt idx="309">
                  <c:v>88.850609871384606</c:v>
                </c:pt>
                <c:pt idx="310">
                  <c:v>88.919138566186277</c:v>
                </c:pt>
                <c:pt idx="311">
                  <c:v>88.987380960054239</c:v>
                </c:pt>
                <c:pt idx="312">
                  <c:v>89.055337859785595</c:v>
                </c:pt>
                <c:pt idx="313">
                  <c:v>89.123010219368211</c:v>
                </c:pt>
                <c:pt idx="314">
                  <c:v>89.190399186985417</c:v>
                </c:pt>
                <c:pt idx="315">
                  <c:v>89.270422899917563</c:v>
                </c:pt>
                <c:pt idx="316">
                  <c:v>89.337215199801307</c:v>
                </c:pt>
                <c:pt idx="317">
                  <c:v>89.40372430422434</c:v>
                </c:pt>
                <c:pt idx="318">
                  <c:v>89.469951177944282</c:v>
                </c:pt>
                <c:pt idx="319">
                  <c:v>89.535896819401259</c:v>
                </c:pt>
                <c:pt idx="320">
                  <c:v>89.601562504865925</c:v>
                </c:pt>
                <c:pt idx="321">
                  <c:v>89.666949957367791</c:v>
                </c:pt>
                <c:pt idx="322">
                  <c:v>89.732061455611699</c:v>
                </c:pt>
                <c:pt idx="323">
                  <c:v>89.796899895540335</c:v>
                </c:pt>
                <c:pt idx="324">
                  <c:v>89.861468815034698</c:v>
                </c:pt>
                <c:pt idx="325">
                  <c:v>89.938345898754946</c:v>
                </c:pt>
                <c:pt idx="326">
                  <c:v>90.002306244031644</c:v>
                </c:pt>
                <c:pt idx="327">
                  <c:v>90.065993041423695</c:v>
                </c:pt>
                <c:pt idx="328">
                  <c:v>90.12940759251407</c:v>
                </c:pt>
                <c:pt idx="329">
                  <c:v>90.192553674047971</c:v>
                </c:pt>
                <c:pt idx="330">
                  <c:v>90.25543702988459</c:v>
                </c:pt>
                <c:pt idx="331">
                  <c:v>90.318064939806845</c:v>
                </c:pt>
                <c:pt idx="332">
                  <c:v>90.380445854898028</c:v>
                </c:pt>
                <c:pt idx="333">
                  <c:v>90.442589090483935</c:v>
                </c:pt>
                <c:pt idx="334">
                  <c:v>90.504504568773513</c:v>
                </c:pt>
                <c:pt idx="335">
                  <c:v>90.577949351521866</c:v>
                </c:pt>
                <c:pt idx="336">
                  <c:v>90.63917421795216</c:v>
                </c:pt>
                <c:pt idx="337">
                  <c:v>90.700138552327388</c:v>
                </c:pt>
                <c:pt idx="338">
                  <c:v>90.760868407853067</c:v>
                </c:pt>
                <c:pt idx="339">
                  <c:v>90.821387232414153</c:v>
                </c:pt>
                <c:pt idx="340">
                  <c:v>90.88171612910709</c:v>
                </c:pt>
                <c:pt idx="341">
                  <c:v>90.941874090718713</c:v>
                </c:pt>
                <c:pt idx="342">
                  <c:v>91.001878210757141</c:v>
                </c:pt>
                <c:pt idx="343">
                  <c:v>91.061743873379697</c:v>
                </c:pt>
                <c:pt idx="344">
                  <c:v>91.121484924327973</c:v>
                </c:pt>
                <c:pt idx="345">
                  <c:v>91.190198015824762</c:v>
                </c:pt>
                <c:pt idx="346">
                  <c:v>91.24881756170447</c:v>
                </c:pt>
                <c:pt idx="347">
                  <c:v>91.307437107584164</c:v>
                </c:pt>
                <c:pt idx="348">
                  <c:v>91.366056653463872</c:v>
                </c:pt>
                <c:pt idx="349">
                  <c:v>91.424676199343565</c:v>
                </c:pt>
                <c:pt idx="350">
                  <c:v>91.483295745223273</c:v>
                </c:pt>
                <c:pt idx="351">
                  <c:v>91.541915291102981</c:v>
                </c:pt>
                <c:pt idx="352">
                  <c:v>91.600534836982675</c:v>
                </c:pt>
                <c:pt idx="353">
                  <c:v>91.659154382862383</c:v>
                </c:pt>
                <c:pt idx="354">
                  <c:v>91.717773928742076</c:v>
                </c:pt>
                <c:pt idx="355">
                  <c:v>91.776393474621784</c:v>
                </c:pt>
              </c:numCache>
            </c:numRef>
          </c:val>
        </c:ser>
        <c:ser>
          <c:idx val="6"/>
          <c:order val="5"/>
          <c:tx>
            <c:strRef>
              <c:f>Table!$U$1</c:f>
              <c:strCache>
                <c:ptCount val="1"/>
                <c:pt idx="0">
                  <c:v>50th</c:v>
                </c:pt>
              </c:strCache>
            </c:strRef>
          </c:tx>
          <c:spPr>
            <a:ln w="12700">
              <a:solidFill>
                <a:srgbClr val="008080"/>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Table!$U$2:$U$362</c:f>
              <c:numCache>
                <c:formatCode>General</c:formatCode>
                <c:ptCount val="361"/>
                <c:pt idx="0">
                  <c:v>49.286396117999999</c:v>
                </c:pt>
                <c:pt idx="1">
                  <c:v>49.765833008999998</c:v>
                </c:pt>
                <c:pt idx="2">
                  <c:v>50.221433472859999</c:v>
                </c:pt>
                <c:pt idx="3">
                  <c:v>50.656375081771998</c:v>
                </c:pt>
                <c:pt idx="4">
                  <c:v>51.073270524340799</c:v>
                </c:pt>
                <c:pt idx="5">
                  <c:v>51.683580573</c:v>
                </c:pt>
                <c:pt idx="6">
                  <c:v>52.043835328299998</c:v>
                </c:pt>
                <c:pt idx="7">
                  <c:v>52.396141517419998</c:v>
                </c:pt>
                <c:pt idx="8">
                  <c:v>52.740852294615998</c:v>
                </c:pt>
                <c:pt idx="9">
                  <c:v>53.0783007589894</c:v>
                </c:pt>
                <c:pt idx="10">
                  <c:v>53.40880125239336</c:v>
                </c:pt>
                <c:pt idx="11">
                  <c:v>53.732650566182329</c:v>
                </c:pt>
                <c:pt idx="12">
                  <c:v>54.050129063576662</c:v>
                </c:pt>
                <c:pt idx="13">
                  <c:v>54.361501723890214</c:v>
                </c:pt>
                <c:pt idx="14">
                  <c:v>54.667019114386449</c:v>
                </c:pt>
                <c:pt idx="15">
                  <c:v>55.286128126000001</c:v>
                </c:pt>
                <c:pt idx="16">
                  <c:v>55.566897219499999</c:v>
                </c:pt>
                <c:pt idx="17">
                  <c:v>55.843249289379997</c:v>
                </c:pt>
                <c:pt idx="18">
                  <c:v>56.115336938349998</c:v>
                </c:pt>
                <c:pt idx="19">
                  <c:v>56.383305693029001</c:v>
                </c:pt>
                <c:pt idx="20">
                  <c:v>56.647294390283022</c:v>
                </c:pt>
                <c:pt idx="21">
                  <c:v>56.907435540125647</c:v>
                </c:pt>
                <c:pt idx="22">
                  <c:v>57.163855666712145</c:v>
                </c:pt>
                <c:pt idx="23">
                  <c:v>57.416675628852573</c:v>
                </c:pt>
                <c:pt idx="24">
                  <c:v>57.666010921371182</c:v>
                </c:pt>
                <c:pt idx="25">
                  <c:v>58.093819060999998</c:v>
                </c:pt>
                <c:pt idx="26">
                  <c:v>58.3304179183</c:v>
                </c:pt>
                <c:pt idx="27">
                  <c:v>58.564125779080001</c:v>
                </c:pt>
                <c:pt idx="28">
                  <c:v>58.795024485140004</c:v>
                </c:pt>
                <c:pt idx="29">
                  <c:v>59.023192665569205</c:v>
                </c:pt>
                <c:pt idx="30">
                  <c:v>59.248705888709267</c:v>
                </c:pt>
                <c:pt idx="31">
                  <c:v>59.471636805990649</c:v>
                </c:pt>
                <c:pt idx="32">
                  <c:v>59.692055288116464</c:v>
                </c:pt>
                <c:pt idx="33">
                  <c:v>59.910028554038675</c:v>
                </c:pt>
                <c:pt idx="34">
                  <c:v>60.125621293143801</c:v>
                </c:pt>
                <c:pt idx="35">
                  <c:v>60.459807634000001</c:v>
                </c:pt>
                <c:pt idx="36">
                  <c:v>60.667496526100003</c:v>
                </c:pt>
                <c:pt idx="37">
                  <c:v>60.873112839680005</c:v>
                </c:pt>
                <c:pt idx="38">
                  <c:v>61.076706289432003</c:v>
                </c:pt>
                <c:pt idx="39">
                  <c:v>61.278324896969806</c:v>
                </c:pt>
                <c:pt idx="40">
                  <c:v>61.478015061523095</c:v>
                </c:pt>
                <c:pt idx="41">
                  <c:v>61.675821627248837</c:v>
                </c:pt>
                <c:pt idx="42">
                  <c:v>61.871787947338547</c:v>
                </c:pt>
                <c:pt idx="43">
                  <c:v>62.065955945089918</c:v>
                </c:pt>
                <c:pt idx="44">
                  <c:v>62.258366172101674</c:v>
                </c:pt>
                <c:pt idx="45">
                  <c:v>62.536696554999999</c:v>
                </c:pt>
                <c:pt idx="46">
                  <c:v>62.723659661900001</c:v>
                </c:pt>
                <c:pt idx="47">
                  <c:v>62.909047337200001</c:v>
                </c:pt>
                <c:pt idx="48">
                  <c:v>63.092892364809998</c:v>
                </c:pt>
                <c:pt idx="49">
                  <c:v>63.275226542502701</c:v>
                </c:pt>
                <c:pt idx="50">
                  <c:v>63.45608071878052</c:v>
                </c:pt>
                <c:pt idx="51">
                  <c:v>63.635484828145962</c:v>
                </c:pt>
                <c:pt idx="52">
                  <c:v>63.81346792485229</c:v>
                </c:pt>
                <c:pt idx="53">
                  <c:v>63.990058215207476</c:v>
                </c:pt>
                <c:pt idx="54">
                  <c:v>64.165283088500601</c:v>
                </c:pt>
                <c:pt idx="55">
                  <c:v>64.406327623999999</c:v>
                </c:pt>
                <c:pt idx="56">
                  <c:v>64.577536414899996</c:v>
                </c:pt>
                <c:pt idx="57">
                  <c:v>64.747497613299998</c:v>
                </c:pt>
                <c:pt idx="58">
                  <c:v>64.916234141736993</c:v>
                </c:pt>
                <c:pt idx="59">
                  <c:v>65.083768305280898</c:v>
                </c:pt>
                <c:pt idx="60">
                  <c:v>65.250121812434926</c:v>
                </c:pt>
                <c:pt idx="61">
                  <c:v>65.41531579520921</c:v>
                </c:pt>
                <c:pt idx="62">
                  <c:v>65.57937082840418</c:v>
                </c:pt>
                <c:pt idx="63">
                  <c:v>65.742306948138662</c:v>
                </c:pt>
                <c:pt idx="64">
                  <c:v>65.904143669655994</c:v>
                </c:pt>
                <c:pt idx="65">
                  <c:v>66.118415533000004</c:v>
                </c:pt>
                <c:pt idx="66">
                  <c:v>66.27714839890001</c:v>
                </c:pt>
                <c:pt idx="67">
                  <c:v>66.434862897670001</c:v>
                </c:pt>
                <c:pt idx="68">
                  <c:v>66.591575777176004</c:v>
                </c:pt>
                <c:pt idx="69">
                  <c:v>66.747303376821208</c:v>
                </c:pt>
                <c:pt idx="70">
                  <c:v>66.90206164017782</c:v>
                </c:pt>
                <c:pt idx="71">
                  <c:v>67.055866127158879</c:v>
                </c:pt>
                <c:pt idx="72">
                  <c:v>67.208732025748986</c:v>
                </c:pt>
                <c:pt idx="73">
                  <c:v>67.360674163311984</c:v>
                </c:pt>
                <c:pt idx="74">
                  <c:v>67.511707017492853</c:v>
                </c:pt>
                <c:pt idx="75">
                  <c:v>67.705744191999997</c:v>
                </c:pt>
                <c:pt idx="76">
                  <c:v>67.854293386599991</c:v>
                </c:pt>
                <c:pt idx="77">
                  <c:v>68.001991692729987</c:v>
                </c:pt>
                <c:pt idx="78">
                  <c:v>68.148851773627996</c:v>
                </c:pt>
                <c:pt idx="79">
                  <c:v>68.294886010387302</c:v>
                </c:pt>
                <c:pt idx="80">
                  <c:v>68.440106509988397</c:v>
                </c:pt>
                <c:pt idx="81">
                  <c:v>68.584525113059897</c:v>
                </c:pt>
                <c:pt idx="82">
                  <c:v>68.72815340137889</c:v>
                </c:pt>
                <c:pt idx="83">
                  <c:v>68.871002705120645</c:v>
                </c:pt>
                <c:pt idx="84">
                  <c:v>69.013084109867179</c:v>
                </c:pt>
                <c:pt idx="85">
                  <c:v>69.191236137999994</c:v>
                </c:pt>
                <c:pt idx="86">
                  <c:v>69.331276447899995</c:v>
                </c:pt>
                <c:pt idx="87">
                  <c:v>69.470592501710001</c:v>
                </c:pt>
                <c:pt idx="88">
                  <c:v>69.609194141220996</c:v>
                </c:pt>
                <c:pt idx="89">
                  <c:v>69.747091006398193</c:v>
                </c:pt>
                <c:pt idx="90">
                  <c:v>69.884292540703342</c:v>
                </c:pt>
                <c:pt idx="91">
                  <c:v>70.0208079962498</c:v>
                </c:pt>
                <c:pt idx="92">
                  <c:v>70.156646438796457</c:v>
                </c:pt>
                <c:pt idx="93">
                  <c:v>70.291816752586058</c:v>
                </c:pt>
                <c:pt idx="94">
                  <c:v>70.426327645033595</c:v>
                </c:pt>
                <c:pt idx="95">
                  <c:v>70.591639236999995</c:v>
                </c:pt>
                <c:pt idx="96">
                  <c:v>70.724436986000001</c:v>
                </c:pt>
                <c:pt idx="97">
                  <c:v>70.856608896820006</c:v>
                </c:pt>
                <c:pt idx="98">
                  <c:v>70.988162792993009</c:v>
                </c:pt>
                <c:pt idx="99">
                  <c:v>71.119106349449609</c:v>
                </c:pt>
                <c:pt idx="100">
                  <c:v>71.24944709616797</c:v>
                </c:pt>
                <c:pt idx="101">
                  <c:v>71.379192421716439</c:v>
                </c:pt>
                <c:pt idx="102">
                  <c:v>71.508349576692495</c:v>
                </c:pt>
                <c:pt idx="103">
                  <c:v>71.636925677061384</c:v>
                </c:pt>
                <c:pt idx="104">
                  <c:v>71.764927707397945</c:v>
                </c:pt>
                <c:pt idx="105">
                  <c:v>71.919616727000005</c:v>
                </c:pt>
                <c:pt idx="106">
                  <c:v>72.046156094200001</c:v>
                </c:pt>
                <c:pt idx="107">
                  <c:v>72.172147858550005</c:v>
                </c:pt>
                <c:pt idx="108">
                  <c:v>72.297598357559011</c:v>
                </c:pt>
                <c:pt idx="109">
                  <c:v>72.422513816633213</c:v>
                </c:pt>
                <c:pt idx="110">
                  <c:v>72.54690035165271</c:v>
                </c:pt>
                <c:pt idx="111">
                  <c:v>72.670763971476958</c:v>
                </c:pt>
                <c:pt idx="112">
                  <c:v>72.794110580381357</c:v>
                </c:pt>
                <c:pt idx="113">
                  <c:v>72.916945980427002</c:v>
                </c:pt>
                <c:pt idx="114">
                  <c:v>73.039275873765845</c:v>
                </c:pt>
                <c:pt idx="115">
                  <c:v>73.185010399000006</c:v>
                </c:pt>
                <c:pt idx="116">
                  <c:v>73.306073737700004</c:v>
                </c:pt>
                <c:pt idx="117">
                  <c:v>73.426652848640003</c:v>
                </c:pt>
                <c:pt idx="118">
                  <c:v>73.546752948301005</c:v>
                </c:pt>
                <c:pt idx="119">
                  <c:v>73.666379166828108</c:v>
                </c:pt>
                <c:pt idx="120">
                  <c:v>73.78553654989517</c:v>
                </c:pt>
                <c:pt idx="121">
                  <c:v>73.904230060520931</c:v>
                </c:pt>
                <c:pt idx="122">
                  <c:v>74.022464580837863</c:v>
                </c:pt>
                <c:pt idx="123">
                  <c:v>74.140244913815479</c:v>
                </c:pt>
                <c:pt idx="124">
                  <c:v>74.257575784939135</c:v>
                </c:pt>
                <c:pt idx="125">
                  <c:v>74.395643785999994</c:v>
                </c:pt>
                <c:pt idx="126">
                  <c:v>74.5118648471</c:v>
                </c:pt>
                <c:pt idx="127">
                  <c:v>74.627653845249995</c:v>
                </c:pt>
                <c:pt idx="128">
                  <c:v>74.743015133572001</c:v>
                </c:pt>
                <c:pt idx="129">
                  <c:v>74.857952997498799</c:v>
                </c:pt>
                <c:pt idx="130">
                  <c:v>74.97247165615272</c:v>
                </c:pt>
                <c:pt idx="131">
                  <c:v>75.086575263690321</c:v>
                </c:pt>
                <c:pt idx="132">
                  <c:v>75.200267910614073</c:v>
                </c:pt>
                <c:pt idx="133">
                  <c:v>75.313553625051981</c:v>
                </c:pt>
                <c:pt idx="134">
                  <c:v>75.426436374005959</c:v>
                </c:pt>
                <c:pt idx="135">
                  <c:v>75.557854397</c:v>
                </c:pt>
                <c:pt idx="136">
                  <c:v>75.669754828600006</c:v>
                </c:pt>
                <c:pt idx="137">
                  <c:v>75.781266728470001</c:v>
                </c:pt>
                <c:pt idx="138">
                  <c:v>75.892393772839995</c:v>
                </c:pt>
                <c:pt idx="139">
                  <c:v>76.003139584037996</c:v>
                </c:pt>
                <c:pt idx="140">
                  <c:v>76.113507731528685</c:v>
                </c:pt>
                <c:pt idx="141">
                  <c:v>76.223501732927843</c:v>
                </c:pt>
                <c:pt idx="142">
                  <c:v>76.333125054993104</c:v>
                </c:pt>
                <c:pt idx="143">
                  <c:v>76.442381114591711</c:v>
                </c:pt>
                <c:pt idx="144">
                  <c:v>76.551273279645926</c:v>
                </c:pt>
                <c:pt idx="145">
                  <c:v>76.676858713000001</c:v>
                </c:pt>
                <c:pt idx="146">
                  <c:v>76.784873827300004</c:v>
                </c:pt>
                <c:pt idx="147">
                  <c:v>76.892537172170009</c:v>
                </c:pt>
                <c:pt idx="148">
                  <c:v>76.999851884820004</c:v>
                </c:pt>
                <c:pt idx="149">
                  <c:v>77.106821058944902</c:v>
                </c:pt>
                <c:pt idx="150">
                  <c:v>77.213447745520284</c:v>
                </c:pt>
                <c:pt idx="151">
                  <c:v>77.319734953580451</c:v>
                </c:pt>
                <c:pt idx="152">
                  <c:v>77.425685650979219</c:v>
                </c:pt>
                <c:pt idx="153">
                  <c:v>77.531302765133887</c:v>
                </c:pt>
                <c:pt idx="154">
                  <c:v>77.636589183752761</c:v>
                </c:pt>
                <c:pt idx="155">
                  <c:v>77.757009855999996</c:v>
                </c:pt>
                <c:pt idx="156">
                  <c:v>77.861507275999998</c:v>
                </c:pt>
                <c:pt idx="157">
                  <c:v>77.965684298669998</c:v>
                </c:pt>
                <c:pt idx="158">
                  <c:v>78.069543626068992</c:v>
                </c:pt>
                <c:pt idx="159">
                  <c:v>78.173087924698692</c:v>
                </c:pt>
                <c:pt idx="160">
                  <c:v>78.276319826121963</c:v>
                </c:pt>
                <c:pt idx="161">
                  <c:v>78.379241927568188</c:v>
                </c:pt>
                <c:pt idx="162">
                  <c:v>78.481856792525861</c:v>
                </c:pt>
                <c:pt idx="163">
                  <c:v>78.584166951322572</c:v>
                </c:pt>
                <c:pt idx="164">
                  <c:v>78.686174901692965</c:v>
                </c:pt>
                <c:pt idx="165">
                  <c:v>78.801984055999995</c:v>
                </c:pt>
                <c:pt idx="166">
                  <c:v>78.903277502699993</c:v>
                </c:pt>
                <c:pt idx="167">
                  <c:v>79.004277572659987</c:v>
                </c:pt>
                <c:pt idx="168">
                  <c:v>79.104986612365991</c:v>
                </c:pt>
                <c:pt idx="169">
                  <c:v>79.20540693893139</c:v>
                </c:pt>
                <c:pt idx="170">
                  <c:v>79.305540840584285</c:v>
                </c:pt>
                <c:pt idx="171">
                  <c:v>79.405390577144843</c:v>
                </c:pt>
                <c:pt idx="172">
                  <c:v>79.50495838049298</c:v>
                </c:pt>
                <c:pt idx="173">
                  <c:v>79.604246455026441</c:v>
                </c:pt>
                <c:pt idx="174">
                  <c:v>79.703256978172149</c:v>
                </c:pt>
                <c:pt idx="175">
                  <c:v>79.814918523000003</c:v>
                </c:pt>
                <c:pt idx="176">
                  <c:v>79.913278202300006</c:v>
                </c:pt>
                <c:pt idx="177">
                  <c:v>80.011367969719998</c:v>
                </c:pt>
                <c:pt idx="178">
                  <c:v>80.109189878020004</c:v>
                </c:pt>
                <c:pt idx="179">
                  <c:v>80.206745955460306</c:v>
                </c:pt>
                <c:pt idx="180">
                  <c:v>80.304038206189873</c:v>
                </c:pt>
                <c:pt idx="181">
                  <c:v>80.401068610626226</c:v>
                </c:pt>
                <c:pt idx="182">
                  <c:v>80.497839125827625</c:v>
                </c:pt>
                <c:pt idx="183">
                  <c:v>80.59435168648352</c:v>
                </c:pt>
                <c:pt idx="184">
                  <c:v>80.690608207327273</c:v>
                </c:pt>
                <c:pt idx="185">
                  <c:v>80.798515316000007</c:v>
                </c:pt>
                <c:pt idx="186">
                  <c:v>80.8941758765</c:v>
                </c:pt>
                <c:pt idx="187">
                  <c:v>80.989587052719997</c:v>
                </c:pt>
                <c:pt idx="188">
                  <c:v>81.084750652422997</c:v>
                </c:pt>
                <c:pt idx="189">
                  <c:v>81.179668462755998</c:v>
                </c:pt>
                <c:pt idx="190">
                  <c:v>81.274342250553474</c:v>
                </c:pt>
                <c:pt idx="191">
                  <c:v>81.368773762640259</c:v>
                </c:pt>
                <c:pt idx="192">
                  <c:v>81.462964732386524</c:v>
                </c:pt>
                <c:pt idx="193">
                  <c:v>81.556916894921031</c:v>
                </c:pt>
                <c:pt idx="194">
                  <c:v>81.650632010929442</c:v>
                </c:pt>
                <c:pt idx="195">
                  <c:v>81.755120921</c:v>
                </c:pt>
                <c:pt idx="196">
                  <c:v>81.8482876387</c:v>
                </c:pt>
                <c:pt idx="197">
                  <c:v>81.941223049749993</c:v>
                </c:pt>
                <c:pt idx="198">
                  <c:v>82.033928755752996</c:v>
                </c:pt>
                <c:pt idx="199">
                  <c:v>82.126406340730696</c:v>
                </c:pt>
                <c:pt idx="200">
                  <c:v>82.218657371421301</c:v>
                </c:pt>
                <c:pt idx="201">
                  <c:v>82.310683460102979</c:v>
                </c:pt>
                <c:pt idx="202">
                  <c:v>82.402486357731604</c:v>
                </c:pt>
                <c:pt idx="203">
                  <c:v>82.494068055005144</c:v>
                </c:pt>
                <c:pt idx="204">
                  <c:v>82.585430876475115</c:v>
                </c:pt>
                <c:pt idx="205">
                  <c:v>82.686788097999994</c:v>
                </c:pt>
                <c:pt idx="206">
                  <c:v>82.777641749200001</c:v>
                </c:pt>
                <c:pt idx="207">
                  <c:v>82.868280109780002</c:v>
                </c:pt>
                <c:pt idx="208">
                  <c:v>82.958704605530002</c:v>
                </c:pt>
                <c:pt idx="209">
                  <c:v>83.048916647636801</c:v>
                </c:pt>
                <c:pt idx="210">
                  <c:v>83.138918258238064</c:v>
                </c:pt>
                <c:pt idx="211">
                  <c:v>83.228712436389188</c:v>
                </c:pt>
                <c:pt idx="212">
                  <c:v>83.318303330467032</c:v>
                </c:pt>
                <c:pt idx="213">
                  <c:v>83.4076962697049</c:v>
                </c:pt>
                <c:pt idx="214">
                  <c:v>83.496897696569775</c:v>
                </c:pt>
                <c:pt idx="215">
                  <c:v>83.595324610000006</c:v>
                </c:pt>
                <c:pt idx="216">
                  <c:v>83.684025355000003</c:v>
                </c:pt>
                <c:pt idx="217">
                  <c:v>83.77252506728</c:v>
                </c:pt>
                <c:pt idx="218">
                  <c:v>83.860825026598008</c:v>
                </c:pt>
                <c:pt idx="219">
                  <c:v>83.948932753649402</c:v>
                </c:pt>
                <c:pt idx="220">
                  <c:v>84.036860039749257</c:v>
                </c:pt>
                <c:pt idx="221">
                  <c:v>84.1246213771676</c:v>
                </c:pt>
                <c:pt idx="222">
                  <c:v>84.212232722845741</c:v>
                </c:pt>
                <c:pt idx="223">
                  <c:v>84.299710538353665</c:v>
                </c:pt>
                <c:pt idx="224">
                  <c:v>84.387071057658545</c:v>
                </c:pt>
                <c:pt idx="225">
                  <c:v>84.482332060000005</c:v>
                </c:pt>
                <c:pt idx="226">
                  <c:v>84.569022477800004</c:v>
                </c:pt>
                <c:pt idx="227">
                  <c:v>84.655524660460003</c:v>
                </c:pt>
                <c:pt idx="228">
                  <c:v>84.741902297112006</c:v>
                </c:pt>
                <c:pt idx="229">
                  <c:v>84.828205614647999</c:v>
                </c:pt>
                <c:pt idx="230">
                  <c:v>84.914473413932683</c:v>
                </c:pt>
                <c:pt idx="231">
                  <c:v>85.000734833948968</c:v>
                </c:pt>
                <c:pt idx="232">
                  <c:v>85.087010877925039</c:v>
                </c:pt>
                <c:pt idx="233">
                  <c:v>85.173315731402539</c:v>
                </c:pt>
                <c:pt idx="234">
                  <c:v>85.259657898593446</c:v>
                </c:pt>
                <c:pt idx="235">
                  <c:v>85.349236238000003</c:v>
                </c:pt>
                <c:pt idx="236">
                  <c:v>85.434044304400004</c:v>
                </c:pt>
                <c:pt idx="237">
                  <c:v>85.519301026980003</c:v>
                </c:pt>
                <c:pt idx="238">
                  <c:v>85.604935472472008</c:v>
                </c:pt>
                <c:pt idx="239">
                  <c:v>85.690883607494911</c:v>
                </c:pt>
                <c:pt idx="240">
                  <c:v>85.777087614095521</c:v>
                </c:pt>
                <c:pt idx="241">
                  <c:v>85.863495273709688</c:v>
                </c:pt>
                <c:pt idx="242">
                  <c:v>85.950059412700071</c:v>
                </c:pt>
                <c:pt idx="243">
                  <c:v>86.036737403311648</c:v>
                </c:pt>
                <c:pt idx="244">
                  <c:v>86.123490714501969</c:v>
                </c:pt>
                <c:pt idx="245">
                  <c:v>86.197316901999997</c:v>
                </c:pt>
                <c:pt idx="246">
                  <c:v>86.286611530199991</c:v>
                </c:pt>
                <c:pt idx="247">
                  <c:v>86.375645481899994</c:v>
                </c:pt>
                <c:pt idx="248">
                  <c:v>86.464416822700997</c:v>
                </c:pt>
                <c:pt idx="249">
                  <c:v>86.552923673500999</c:v>
                </c:pt>
                <c:pt idx="250">
                  <c:v>86.641164210237179</c:v>
                </c:pt>
                <c:pt idx="251">
                  <c:v>86.729136663613573</c:v>
                </c:pt>
                <c:pt idx="252">
                  <c:v>86.816839318815894</c:v>
                </c:pt>
                <c:pt idx="253">
                  <c:v>86.904270515214904</c:v>
                </c:pt>
                <c:pt idx="254">
                  <c:v>86.99142864605956</c:v>
                </c:pt>
                <c:pt idx="255">
                  <c:v>87.090263183999994</c:v>
                </c:pt>
                <c:pt idx="256">
                  <c:v>87.176951047199992</c:v>
                </c:pt>
                <c:pt idx="257">
                  <c:v>87.263358889909995</c:v>
                </c:pt>
                <c:pt idx="258">
                  <c:v>87.349485330701</c:v>
                </c:pt>
                <c:pt idx="259">
                  <c:v>87.435329040862797</c:v>
                </c:pt>
                <c:pt idx="260">
                  <c:v>87.520888744001169</c:v>
                </c:pt>
                <c:pt idx="261">
                  <c:v>87.60616321563684</c:v>
                </c:pt>
                <c:pt idx="262">
                  <c:v>87.691151282805933</c:v>
                </c:pt>
                <c:pt idx="263">
                  <c:v>87.775851823661498</c:v>
                </c:pt>
                <c:pt idx="264">
                  <c:v>87.860263767075736</c:v>
                </c:pt>
                <c:pt idx="265">
                  <c:v>87.957141816000004</c:v>
                </c:pt>
                <c:pt idx="266">
                  <c:v>88.041029474300004</c:v>
                </c:pt>
                <c:pt idx="267">
                  <c:v>88.124623297820008</c:v>
                </c:pt>
                <c:pt idx="268">
                  <c:v>88.207922432319009</c:v>
                </c:pt>
                <c:pt idx="269">
                  <c:v>88.290926072246506</c:v>
                </c:pt>
                <c:pt idx="270">
                  <c:v>88.37363346035788</c:v>
                </c:pt>
                <c:pt idx="271">
                  <c:v>88.456043887327809</c:v>
                </c:pt>
                <c:pt idx="272">
                  <c:v>88.53815669136155</c:v>
                </c:pt>
                <c:pt idx="273">
                  <c:v>88.61997125780394</c:v>
                </c:pt>
                <c:pt idx="274">
                  <c:v>88.701487018746221</c:v>
                </c:pt>
                <c:pt idx="275">
                  <c:v>88.796018399000005</c:v>
                </c:pt>
                <c:pt idx="276">
                  <c:v>88.876967709500008</c:v>
                </c:pt>
                <c:pt idx="277">
                  <c:v>88.95761464281</c:v>
                </c:pt>
                <c:pt idx="278">
                  <c:v>89.037958831593997</c:v>
                </c:pt>
                <c:pt idx="279">
                  <c:v>89.117999953360197</c:v>
                </c:pt>
                <c:pt idx="280">
                  <c:v>89.197737730057113</c:v>
                </c:pt>
                <c:pt idx="281">
                  <c:v>89.277171927665179</c:v>
                </c:pt>
                <c:pt idx="282">
                  <c:v>89.356302355785445</c:v>
                </c:pt>
                <c:pt idx="283">
                  <c:v>89.435128867226737</c:v>
                </c:pt>
                <c:pt idx="284">
                  <c:v>89.513651357616709</c:v>
                </c:pt>
                <c:pt idx="285">
                  <c:v>89.605511504000006</c:v>
                </c:pt>
                <c:pt idx="286">
                  <c:v>89.683437042600005</c:v>
                </c:pt>
                <c:pt idx="287">
                  <c:v>89.761056530650009</c:v>
                </c:pt>
                <c:pt idx="288">
                  <c:v>89.838370049256014</c:v>
                </c:pt>
                <c:pt idx="289">
                  <c:v>89.915377720329417</c:v>
                </c:pt>
                <c:pt idx="290">
                  <c:v>89.99207970613773</c:v>
                </c:pt>
                <c:pt idx="291">
                  <c:v>90.06847620886785</c:v>
                </c:pt>
                <c:pt idx="292">
                  <c:v>90.144567470198353</c:v>
                </c:pt>
                <c:pt idx="293">
                  <c:v>90.220353771126526</c:v>
                </c:pt>
                <c:pt idx="294">
                  <c:v>90.295835432393815</c:v>
                </c:pt>
                <c:pt idx="295">
                  <c:v>90.384766889999995</c:v>
                </c:pt>
                <c:pt idx="296">
                  <c:v>90.459631923099991</c:v>
                </c:pt>
                <c:pt idx="297">
                  <c:v>90.534191716709998</c:v>
                </c:pt>
                <c:pt idx="298">
                  <c:v>90.608446759990002</c:v>
                </c:pt>
                <c:pt idx="299">
                  <c:v>90.682397578412505</c:v>
                </c:pt>
                <c:pt idx="300">
                  <c:v>90.756044733438856</c:v>
                </c:pt>
                <c:pt idx="301">
                  <c:v>90.829388822172859</c:v>
                </c:pt>
                <c:pt idx="302">
                  <c:v>90.90243047948006</c:v>
                </c:pt>
                <c:pt idx="303">
                  <c:v>90.975170383799366</c:v>
                </c:pt>
                <c:pt idx="304">
                  <c:v>91.047609266994073</c:v>
                </c:pt>
                <c:pt idx="305">
                  <c:v>91.133417221000002</c:v>
                </c:pt>
                <c:pt idx="306">
                  <c:v>91.205229859200003</c:v>
                </c:pt>
                <c:pt idx="307">
                  <c:v>91.27674214951</c:v>
                </c:pt>
                <c:pt idx="308">
                  <c:v>91.347954944215005</c:v>
                </c:pt>
                <c:pt idx="309">
                  <c:v>91.418869128676008</c:v>
                </c:pt>
                <c:pt idx="310">
                  <c:v>91.489485620778879</c:v>
                </c:pt>
                <c:pt idx="311">
                  <c:v>91.559805395244808</c:v>
                </c:pt>
                <c:pt idx="312">
                  <c:v>91.629829522673148</c:v>
                </c:pt>
                <c:pt idx="313">
                  <c:v>91.699559215746504</c:v>
                </c:pt>
                <c:pt idx="314">
                  <c:v>91.768995877071447</c:v>
                </c:pt>
                <c:pt idx="315">
                  <c:v>91.851543602999996</c:v>
                </c:pt>
                <c:pt idx="316">
                  <c:v>91.920352762299999</c:v>
                </c:pt>
                <c:pt idx="317">
                  <c:v>91.988870096559992</c:v>
                </c:pt>
                <c:pt idx="318">
                  <c:v>92.057096788824992</c:v>
                </c:pt>
                <c:pt idx="319">
                  <c:v>92.125034049704794</c:v>
                </c:pt>
                <c:pt idx="320">
                  <c:v>92.192683365438242</c:v>
                </c:pt>
                <c:pt idx="321">
                  <c:v>92.260046669528236</c:v>
                </c:pt>
                <c:pt idx="322">
                  <c:v>92.327126453406692</c:v>
                </c:pt>
                <c:pt idx="323">
                  <c:v>92.393925828995933</c:v>
                </c:pt>
                <c:pt idx="324">
                  <c:v>92.460448553830247</c:v>
                </c:pt>
                <c:pt idx="325">
                  <c:v>92.539635196000006</c:v>
                </c:pt>
                <c:pt idx="326">
                  <c:v>92.605526104900008</c:v>
                </c:pt>
                <c:pt idx="327">
                  <c:v>92.671137019210008</c:v>
                </c:pt>
                <c:pt idx="328">
                  <c:v>92.736469397623011</c:v>
                </c:pt>
                <c:pt idx="329">
                  <c:v>92.801527207039314</c:v>
                </c:pt>
                <c:pt idx="330">
                  <c:v>92.866316406338129</c:v>
                </c:pt>
                <c:pt idx="331">
                  <c:v>92.930844508312788</c:v>
                </c:pt>
                <c:pt idx="332">
                  <c:v>92.995120209299131</c:v>
                </c:pt>
                <c:pt idx="333">
                  <c:v>93.059153077339076</c:v>
                </c:pt>
                <c:pt idx="334">
                  <c:v>93.12295329087604</c:v>
                </c:pt>
                <c:pt idx="335">
                  <c:v>93.198544284999997</c:v>
                </c:pt>
                <c:pt idx="336">
                  <c:v>93.261635248000005</c:v>
                </c:pt>
                <c:pt idx="337">
                  <c:v>93.324460803340003</c:v>
                </c:pt>
                <c:pt idx="338">
                  <c:v>93.387047491786007</c:v>
                </c:pt>
                <c:pt idx="339">
                  <c:v>93.449419200027407</c:v>
                </c:pt>
                <c:pt idx="340">
                  <c:v>93.511597426084663</c:v>
                </c:pt>
                <c:pt idx="341">
                  <c:v>93.57360151817619</c:v>
                </c:pt>
                <c:pt idx="342">
                  <c:v>93.635448889698566</c:v>
                </c:pt>
                <c:pt idx="343">
                  <c:v>93.697155212708708</c:v>
                </c:pt>
                <c:pt idx="344">
                  <c:v>93.758734592057834</c:v>
                </c:pt>
                <c:pt idx="345">
                  <c:v>93.829453915000002</c:v>
                </c:pt>
                <c:pt idx="346">
                  <c:v>93.8898908014</c:v>
                </c:pt>
                <c:pt idx="347">
                  <c:v>93.950327687799998</c:v>
                </c:pt>
                <c:pt idx="348">
                  <c:v>94.010764574199996</c:v>
                </c:pt>
                <c:pt idx="349">
                  <c:v>94.071201460599994</c:v>
                </c:pt>
                <c:pt idx="350">
                  <c:v>94.131638347000006</c:v>
                </c:pt>
                <c:pt idx="351">
                  <c:v>94.192075233400004</c:v>
                </c:pt>
                <c:pt idx="352">
                  <c:v>94.252512119800002</c:v>
                </c:pt>
                <c:pt idx="353">
                  <c:v>94.3129490062</c:v>
                </c:pt>
                <c:pt idx="354">
                  <c:v>94.373385892599998</c:v>
                </c:pt>
                <c:pt idx="355">
                  <c:v>94.433822778999996</c:v>
                </c:pt>
              </c:numCache>
            </c:numRef>
          </c:val>
        </c:ser>
        <c:ser>
          <c:idx val="7"/>
          <c:order val="6"/>
          <c:tx>
            <c:strRef>
              <c:f>Table!$V$1</c:f>
              <c:strCache>
                <c:ptCount val="1"/>
                <c:pt idx="0">
                  <c:v>75th</c:v>
                </c:pt>
              </c:strCache>
            </c:strRef>
          </c:tx>
          <c:spPr>
            <a:ln w="25400">
              <a:solidFill>
                <a:srgbClr val="969696"/>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Table!$V$2:$V$362</c:f>
              <c:numCache>
                <c:formatCode>General</c:formatCode>
                <c:ptCount val="361"/>
                <c:pt idx="0">
                  <c:v>51.018695737467304</c:v>
                </c:pt>
                <c:pt idx="1">
                  <c:v>51.48768126750079</c:v>
                </c:pt>
                <c:pt idx="2">
                  <c:v>51.934224439113116</c:v>
                </c:pt>
                <c:pt idx="3">
                  <c:v>52.361296421570628</c:v>
                </c:pt>
                <c:pt idx="4">
                  <c:v>52.77134063293267</c:v>
                </c:pt>
                <c:pt idx="5">
                  <c:v>53.363623387634725</c:v>
                </c:pt>
                <c:pt idx="6">
                  <c:v>53.720397125562428</c:v>
                </c:pt>
                <c:pt idx="7">
                  <c:v>54.069584351400671</c:v>
                </c:pt>
                <c:pt idx="8">
                  <c:v>54.411517478380837</c:v>
                </c:pt>
                <c:pt idx="9">
                  <c:v>54.74651019500385</c:v>
                </c:pt>
                <c:pt idx="10">
                  <c:v>55.074858669885508</c:v>
                </c:pt>
                <c:pt idx="11">
                  <c:v>55.396842672359419</c:v>
                </c:pt>
                <c:pt idx="12">
                  <c:v>55.712726615072896</c:v>
                </c:pt>
                <c:pt idx="13">
                  <c:v>56.022760524330202</c:v>
                </c:pt>
                <c:pt idx="14">
                  <c:v>56.32718094349466</c:v>
                </c:pt>
                <c:pt idx="15">
                  <c:v>56.931360766911745</c:v>
                </c:pt>
                <c:pt idx="16">
                  <c:v>57.212269383944857</c:v>
                </c:pt>
                <c:pt idx="17">
                  <c:v>57.488915621202331</c:v>
                </c:pt>
                <c:pt idx="18">
                  <c:v>57.76144464461094</c:v>
                </c:pt>
                <c:pt idx="19">
                  <c:v>58.029994943820427</c:v>
                </c:pt>
                <c:pt idx="20">
                  <c:v>58.294698694624593</c:v>
                </c:pt>
                <c:pt idx="21">
                  <c:v>58.55568209949417</c:v>
                </c:pt>
                <c:pt idx="22">
                  <c:v>58.813065707645947</c:v>
                </c:pt>
                <c:pt idx="23">
                  <c:v>59.066964715974784</c:v>
                </c:pt>
                <c:pt idx="24">
                  <c:v>59.31748925208408</c:v>
                </c:pt>
                <c:pt idx="25">
                  <c:v>59.740446937242901</c:v>
                </c:pt>
                <c:pt idx="26">
                  <c:v>59.978731756519586</c:v>
                </c:pt>
                <c:pt idx="27">
                  <c:v>60.214205855288434</c:v>
                </c:pt>
                <c:pt idx="28">
                  <c:v>60.446947636705772</c:v>
                </c:pt>
                <c:pt idx="29">
                  <c:v>60.677032451862082</c:v>
                </c:pt>
                <c:pt idx="30">
                  <c:v>60.904532743320374</c:v>
                </c:pt>
                <c:pt idx="31">
                  <c:v>61.129518181011974</c:v>
                </c:pt>
                <c:pt idx="32">
                  <c:v>61.352055790934337</c:v>
                </c:pt>
                <c:pt idx="33">
                  <c:v>61.572210077067744</c:v>
                </c:pt>
                <c:pt idx="34">
                  <c:v>61.790043136901936</c:v>
                </c:pt>
                <c:pt idx="35">
                  <c:v>62.123295130009758</c:v>
                </c:pt>
                <c:pt idx="36">
                  <c:v>62.333472744208031</c:v>
                </c:pt>
                <c:pt idx="37">
                  <c:v>62.541623669461792</c:v>
                </c:pt>
                <c:pt idx="38">
                  <c:v>62.747795788268903</c:v>
                </c:pt>
                <c:pt idx="39">
                  <c:v>62.952035366444996</c:v>
                </c:pt>
                <c:pt idx="40">
                  <c:v>63.15438712023635</c:v>
                </c:pt>
                <c:pt idx="41">
                  <c:v>63.354894280235619</c:v>
                </c:pt>
                <c:pt idx="42">
                  <c:v>63.55359865226842</c:v>
                </c:pt>
                <c:pt idx="43">
                  <c:v>63.750540675409638</c:v>
                </c:pt>
                <c:pt idx="44">
                  <c:v>63.945759477279012</c:v>
                </c:pt>
                <c:pt idx="45">
                  <c:v>64.225071271992505</c:v>
                </c:pt>
                <c:pt idx="46">
                  <c:v>64.414981996745638</c:v>
                </c:pt>
                <c:pt idx="47">
                  <c:v>64.603344857532932</c:v>
                </c:pt>
                <c:pt idx="48">
                  <c:v>64.790191570029805</c:v>
                </c:pt>
                <c:pt idx="49">
                  <c:v>64.97555290435858</c:v>
                </c:pt>
                <c:pt idx="50">
                  <c:v>65.159458720229011</c:v>
                </c:pt>
                <c:pt idx="51">
                  <c:v>65.341938000563616</c:v>
                </c:pt>
                <c:pt idx="52">
                  <c:v>65.523018883680592</c:v>
                </c:pt>
                <c:pt idx="53">
                  <c:v>65.702728694103371</c:v>
                </c:pt>
                <c:pt idx="54">
                  <c:v>65.881093972062203</c:v>
                </c:pt>
                <c:pt idx="55">
                  <c:v>66.124178519523809</c:v>
                </c:pt>
                <c:pt idx="56">
                  <c:v>66.298610604618531</c:v>
                </c:pt>
                <c:pt idx="57">
                  <c:v>66.471811982501592</c:v>
                </c:pt>
                <c:pt idx="58">
                  <c:v>66.643804913317524</c:v>
                </c:pt>
                <c:pt idx="59">
                  <c:v>66.814611063062898</c:v>
                </c:pt>
                <c:pt idx="60">
                  <c:v>66.984251523575011</c:v>
                </c:pt>
                <c:pt idx="61">
                  <c:v>67.152746831733324</c:v>
                </c:pt>
                <c:pt idx="62">
                  <c:v>67.320116987908406</c:v>
                </c:pt>
                <c:pt idx="63">
                  <c:v>67.486381473691637</c:v>
                </c:pt>
                <c:pt idx="64">
                  <c:v>67.651559268937106</c:v>
                </c:pt>
                <c:pt idx="65">
                  <c:v>67.868499370471071</c:v>
                </c:pt>
                <c:pt idx="66">
                  <c:v>68.030624383449151</c:v>
                </c:pt>
                <c:pt idx="67">
                  <c:v>68.191741290660858</c:v>
                </c:pt>
                <c:pt idx="68">
                  <c:v>68.351866410771223</c:v>
                </c:pt>
                <c:pt idx="69">
                  <c:v>68.511015668184044</c:v>
                </c:pt>
                <c:pt idx="70">
                  <c:v>68.669204605158086</c:v>
                </c:pt>
                <c:pt idx="71">
                  <c:v>68.8264483934841</c:v>
                </c:pt>
                <c:pt idx="72">
                  <c:v>68.98276184574074</c:v>
                </c:pt>
                <c:pt idx="73">
                  <c:v>69.138159426146345</c:v>
                </c:pt>
                <c:pt idx="74">
                  <c:v>69.292655261023143</c:v>
                </c:pt>
                <c:pt idx="75">
                  <c:v>69.489749500251889</c:v>
                </c:pt>
                <c:pt idx="76">
                  <c:v>69.641793455566173</c:v>
                </c:pt>
                <c:pt idx="77">
                  <c:v>69.792992491764522</c:v>
                </c:pt>
                <c:pt idx="78">
                  <c:v>69.943358984899447</c:v>
                </c:pt>
                <c:pt idx="79">
                  <c:v>70.092905037924396</c:v>
                </c:pt>
                <c:pt idx="80">
                  <c:v>70.241642488418279</c:v>
                </c:pt>
                <c:pt idx="81">
                  <c:v>70.389582916050557</c:v>
                </c:pt>
                <c:pt idx="82">
                  <c:v>70.536737649796819</c:v>
                </c:pt>
                <c:pt idx="83">
                  <c:v>70.683117774914365</c:v>
                </c:pt>
                <c:pt idx="84">
                  <c:v>70.828734139686873</c:v>
                </c:pt>
                <c:pt idx="85">
                  <c:v>71.010189053394782</c:v>
                </c:pt>
                <c:pt idx="86">
                  <c:v>71.153783817549737</c:v>
                </c:pt>
                <c:pt idx="87">
                  <c:v>71.296657423113714</c:v>
                </c:pt>
                <c:pt idx="88">
                  <c:v>71.438819515148879</c:v>
                </c:pt>
                <c:pt idx="89">
                  <c:v>71.580279542863209</c:v>
                </c:pt>
                <c:pt idx="90">
                  <c:v>71.721046764741047</c:v>
                </c:pt>
                <c:pt idx="91">
                  <c:v>71.861130253513181</c:v>
                </c:pt>
                <c:pt idx="92">
                  <c:v>72.000538900972344</c:v>
                </c:pt>
                <c:pt idx="93">
                  <c:v>72.139281422639428</c:v>
                </c:pt>
                <c:pt idx="94">
                  <c:v>72.277366362285846</c:v>
                </c:pt>
                <c:pt idx="95">
                  <c:v>72.446136694944258</c:v>
                </c:pt>
                <c:pt idx="96">
                  <c:v>72.582519873189554</c:v>
                </c:pt>
                <c:pt idx="97">
                  <c:v>72.718278343465386</c:v>
                </c:pt>
                <c:pt idx="98">
                  <c:v>72.853419792292215</c:v>
                </c:pt>
                <c:pt idx="99">
                  <c:v>72.987951761641526</c:v>
                </c:pt>
                <c:pt idx="100">
                  <c:v>73.121881652462378</c:v>
                </c:pt>
                <c:pt idx="101">
                  <c:v>73.255216728104756</c:v>
                </c:pt>
                <c:pt idx="102">
                  <c:v>73.387964117643136</c:v>
                </c:pt>
                <c:pt idx="103">
                  <c:v>73.520130819103684</c:v>
                </c:pt>
                <c:pt idx="104">
                  <c:v>73.651723702598218</c:v>
                </c:pt>
                <c:pt idx="105">
                  <c:v>73.809968477397234</c:v>
                </c:pt>
                <c:pt idx="106">
                  <c:v>73.940104575947828</c:v>
                </c:pt>
                <c:pt idx="107">
                  <c:v>74.069692831733704</c:v>
                </c:pt>
                <c:pt idx="108">
                  <c:v>74.198739485785381</c:v>
                </c:pt>
                <c:pt idx="109">
                  <c:v>74.327250669850088</c:v>
                </c:pt>
                <c:pt idx="110">
                  <c:v>74.455232408886104</c:v>
                </c:pt>
                <c:pt idx="111">
                  <c:v>74.582690623488517</c:v>
                </c:pt>
                <c:pt idx="112">
                  <c:v>74.709631132248617</c:v>
                </c:pt>
                <c:pt idx="113">
                  <c:v>74.836059654048981</c:v>
                </c:pt>
                <c:pt idx="114">
                  <c:v>74.961981810296294</c:v>
                </c:pt>
                <c:pt idx="115">
                  <c:v>75.1113294629031</c:v>
                </c:pt>
                <c:pt idx="116">
                  <c:v>75.235987133806645</c:v>
                </c:pt>
                <c:pt idx="117">
                  <c:v>75.360159372250493</c:v>
                </c:pt>
                <c:pt idx="118">
                  <c:v>75.483851326432472</c:v>
                </c:pt>
                <c:pt idx="119">
                  <c:v>75.607068060210253</c:v>
                </c:pt>
                <c:pt idx="120">
                  <c:v>75.729814554910234</c:v>
                </c:pt>
                <c:pt idx="121">
                  <c:v>75.852095711089504</c:v>
                </c:pt>
                <c:pt idx="122">
                  <c:v>75.973916350252253</c:v>
                </c:pt>
                <c:pt idx="123">
                  <c:v>76.095281216522082</c:v>
                </c:pt>
                <c:pt idx="124">
                  <c:v>76.216194978271432</c:v>
                </c:pt>
                <c:pt idx="125">
                  <c:v>76.357906171938623</c:v>
                </c:pt>
                <c:pt idx="126">
                  <c:v>76.477709518245177</c:v>
                </c:pt>
                <c:pt idx="127">
                  <c:v>76.597078914070252</c:v>
                </c:pt>
                <c:pt idx="128">
                  <c:v>76.716018664210225</c:v>
                </c:pt>
                <c:pt idx="129">
                  <c:v>76.834533007210041</c:v>
                </c:pt>
                <c:pt idx="130">
                  <c:v>76.952626116702859</c:v>
                </c:pt>
                <c:pt idx="131">
                  <c:v>77.070302102716937</c:v>
                </c:pt>
                <c:pt idx="132">
                  <c:v>77.187565012950486</c:v>
                </c:pt>
                <c:pt idx="133">
                  <c:v>77.304418834015593</c:v>
                </c:pt>
                <c:pt idx="134">
                  <c:v>77.420867492651979</c:v>
                </c:pt>
                <c:pt idx="135">
                  <c:v>77.555939635004179</c:v>
                </c:pt>
                <c:pt idx="136">
                  <c:v>77.671403476495968</c:v>
                </c:pt>
                <c:pt idx="137">
                  <c:v>77.78647641547002</c:v>
                </c:pt>
                <c:pt idx="138">
                  <c:v>77.901162094208345</c:v>
                </c:pt>
                <c:pt idx="139">
                  <c:v>78.015464102138267</c:v>
                </c:pt>
                <c:pt idx="140">
                  <c:v>78.129385976843622</c:v>
                </c:pt>
                <c:pt idx="141">
                  <c:v>78.242931205052429</c:v>
                </c:pt>
                <c:pt idx="142">
                  <c:v>78.356103223601593</c:v>
                </c:pt>
                <c:pt idx="143">
                  <c:v>78.4689054203794</c:v>
                </c:pt>
                <c:pt idx="144">
                  <c:v>78.581341135246277</c:v>
                </c:pt>
                <c:pt idx="145">
                  <c:v>78.710578049922077</c:v>
                </c:pt>
                <c:pt idx="146">
                  <c:v>78.822132866236544</c:v>
                </c:pt>
                <c:pt idx="147">
                  <c:v>78.933333202853248</c:v>
                </c:pt>
                <c:pt idx="148">
                  <c:v>79.044182173507537</c:v>
                </c:pt>
                <c:pt idx="149">
                  <c:v>79.154682849191872</c:v>
                </c:pt>
                <c:pt idx="150">
                  <c:v>79.264838258931704</c:v>
                </c:pt>
                <c:pt idx="151">
                  <c:v>79.374651390544102</c:v>
                </c:pt>
                <c:pt idx="152">
                  <c:v>79.484125191379675</c:v>
                </c:pt>
                <c:pt idx="153">
                  <c:v>79.593262569048164</c:v>
                </c:pt>
                <c:pt idx="154">
                  <c:v>79.702066392128188</c:v>
                </c:pt>
                <c:pt idx="155">
                  <c:v>79.8261262130668</c:v>
                </c:pt>
                <c:pt idx="156">
                  <c:v>79.934136232403588</c:v>
                </c:pt>
                <c:pt idx="157">
                  <c:v>80.041822909396089</c:v>
                </c:pt>
                <c:pt idx="158">
                  <c:v>80.149188930350903</c:v>
                </c:pt>
                <c:pt idx="159">
                  <c:v>80.256236946590207</c:v>
                </c:pt>
                <c:pt idx="160">
                  <c:v>80.362969575055686</c:v>
                </c:pt>
                <c:pt idx="161">
                  <c:v>80.469389398899807</c:v>
                </c:pt>
                <c:pt idx="162">
                  <c:v>80.575498968064622</c:v>
                </c:pt>
                <c:pt idx="163">
                  <c:v>80.681300799848444</c:v>
                </c:pt>
                <c:pt idx="164">
                  <c:v>80.786797379460694</c:v>
                </c:pt>
                <c:pt idx="165">
                  <c:v>80.90622640643474</c:v>
                </c:pt>
                <c:pt idx="166">
                  <c:v>81.011003002328579</c:v>
                </c:pt>
                <c:pt idx="167">
                  <c:v>81.115483118944297</c:v>
                </c:pt>
                <c:pt idx="168">
                  <c:v>81.21966909274397</c:v>
                </c:pt>
                <c:pt idx="169">
                  <c:v>81.32356323124506</c:v>
                </c:pt>
                <c:pt idx="170">
                  <c:v>81.427167813496965</c:v>
                </c:pt>
                <c:pt idx="171">
                  <c:v>81.530485090547998</c:v>
                </c:pt>
                <c:pt idx="172">
                  <c:v>81.633517285902883</c:v>
                </c:pt>
                <c:pt idx="173">
                  <c:v>81.736266595971003</c:v>
                </c:pt>
                <c:pt idx="174">
                  <c:v>81.838735190577395</c:v>
                </c:pt>
                <c:pt idx="175">
                  <c:v>81.953992365373082</c:v>
                </c:pt>
                <c:pt idx="176">
                  <c:v>82.055804168485793</c:v>
                </c:pt>
                <c:pt idx="177">
                  <c:v>82.157342856941085</c:v>
                </c:pt>
                <c:pt idx="178">
                  <c:v>82.258610477754871</c:v>
                </c:pt>
                <c:pt idx="179">
                  <c:v>82.359609053764103</c:v>
                </c:pt>
                <c:pt idx="180">
                  <c:v>82.460340584007284</c:v>
                </c:pt>
                <c:pt idx="181">
                  <c:v>82.560807044096833</c:v>
                </c:pt>
                <c:pt idx="182">
                  <c:v>82.661010386584095</c:v>
                </c:pt>
                <c:pt idx="183">
                  <c:v>82.760952542034971</c:v>
                </c:pt>
                <c:pt idx="184">
                  <c:v>82.860635421736106</c:v>
                </c:pt>
                <c:pt idx="185">
                  <c:v>82.972110396500142</c:v>
                </c:pt>
                <c:pt idx="186">
                  <c:v>83.07119105303876</c:v>
                </c:pt>
                <c:pt idx="187">
                  <c:v>83.170019065079003</c:v>
                </c:pt>
                <c:pt idx="188">
                  <c:v>83.268596237847262</c:v>
                </c:pt>
                <c:pt idx="189">
                  <c:v>83.366924356195852</c:v>
                </c:pt>
                <c:pt idx="190">
                  <c:v>83.465005184902736</c:v>
                </c:pt>
                <c:pt idx="191">
                  <c:v>83.562840468969512</c:v>
                </c:pt>
                <c:pt idx="192">
                  <c:v>83.66043194109281</c:v>
                </c:pt>
                <c:pt idx="193">
                  <c:v>83.757781339046318</c:v>
                </c:pt>
                <c:pt idx="194">
                  <c:v>83.854890432856536</c:v>
                </c:pt>
                <c:pt idx="195">
                  <c:v>83.962916961886265</c:v>
                </c:pt>
                <c:pt idx="196">
                  <c:v>84.059471173441182</c:v>
                </c:pt>
                <c:pt idx="197">
                  <c:v>84.155790792761579</c:v>
                </c:pt>
                <c:pt idx="198">
                  <c:v>84.251877421333148</c:v>
                </c:pt>
                <c:pt idx="199">
                  <c:v>84.347732643264735</c:v>
                </c:pt>
                <c:pt idx="200">
                  <c:v>84.44335802557049</c:v>
                </c:pt>
                <c:pt idx="201">
                  <c:v>84.538755190202536</c:v>
                </c:pt>
                <c:pt idx="202">
                  <c:v>84.633925920627846</c:v>
                </c:pt>
                <c:pt idx="203">
                  <c:v>84.728872277148483</c:v>
                </c:pt>
                <c:pt idx="204">
                  <c:v>84.823596703871331</c:v>
                </c:pt>
                <c:pt idx="205">
                  <c:v>84.92845907743542</c:v>
                </c:pt>
                <c:pt idx="206">
                  <c:v>85.022667366645209</c:v>
                </c:pt>
                <c:pt idx="207">
                  <c:v>85.11665707847726</c:v>
                </c:pt>
                <c:pt idx="208">
                  <c:v>85.210429640649053</c:v>
                </c:pt>
                <c:pt idx="209">
                  <c:v>85.303986466322215</c:v>
                </c:pt>
                <c:pt idx="210">
                  <c:v>85.397329671890944</c:v>
                </c:pt>
                <c:pt idx="211">
                  <c:v>85.490462494455613</c:v>
                </c:pt>
                <c:pt idx="212">
                  <c:v>85.583389485834246</c:v>
                </c:pt>
                <c:pt idx="213">
                  <c:v>85.676116544376939</c:v>
                </c:pt>
                <c:pt idx="214">
                  <c:v>85.768650833014192</c:v>
                </c:pt>
                <c:pt idx="215">
                  <c:v>85.870541969533264</c:v>
                </c:pt>
                <c:pt idx="216">
                  <c:v>85.962564484965768</c:v>
                </c:pt>
                <c:pt idx="217">
                  <c:v>86.054382700195134</c:v>
                </c:pt>
                <c:pt idx="218">
                  <c:v>86.14599789738071</c:v>
                </c:pt>
                <c:pt idx="219">
                  <c:v>86.23741852200952</c:v>
                </c:pt>
                <c:pt idx="220">
                  <c:v>86.328657897537582</c:v>
                </c:pt>
                <c:pt idx="221">
                  <c:v>86.419732408241885</c:v>
                </c:pt>
                <c:pt idx="222">
                  <c:v>86.510660071261199</c:v>
                </c:pt>
                <c:pt idx="223">
                  <c:v>86.601459430749443</c:v>
                </c:pt>
                <c:pt idx="224">
                  <c:v>86.692148717329601</c:v>
                </c:pt>
                <c:pt idx="225">
                  <c:v>86.790767123858274</c:v>
                </c:pt>
                <c:pt idx="226">
                  <c:v>86.880746637259364</c:v>
                </c:pt>
                <c:pt idx="227">
                  <c:v>86.97053467205086</c:v>
                </c:pt>
                <c:pt idx="228">
                  <c:v>87.060204143668813</c:v>
                </c:pt>
                <c:pt idx="229">
                  <c:v>87.149812277290195</c:v>
                </c:pt>
                <c:pt idx="230">
                  <c:v>87.239403004580623</c:v>
                </c:pt>
                <c:pt idx="231">
                  <c:v>87.329009038434975</c:v>
                </c:pt>
                <c:pt idx="232">
                  <c:v>87.418653666143697</c:v>
                </c:pt>
                <c:pt idx="233">
                  <c:v>87.50835229655101</c:v>
                </c:pt>
                <c:pt idx="234">
                  <c:v>87.598113792473555</c:v>
                </c:pt>
                <c:pt idx="235">
                  <c:v>87.690562257869132</c:v>
                </c:pt>
                <c:pt idx="236">
                  <c:v>87.778626985174327</c:v>
                </c:pt>
                <c:pt idx="237">
                  <c:v>87.867229388230456</c:v>
                </c:pt>
                <c:pt idx="238">
                  <c:v>87.956285479882681</c:v>
                </c:pt>
                <c:pt idx="239">
                  <c:v>88.045719550194505</c:v>
                </c:pt>
                <c:pt idx="240">
                  <c:v>88.135463343124144</c:v>
                </c:pt>
                <c:pt idx="241">
                  <c:v>88.225455315522183</c:v>
                </c:pt>
                <c:pt idx="242">
                  <c:v>88.315639970216765</c:v>
                </c:pt>
                <c:pt idx="243">
                  <c:v>88.405967255776403</c:v>
                </c:pt>
                <c:pt idx="244">
                  <c:v>88.496392026281228</c:v>
                </c:pt>
                <c:pt idx="245">
                  <c:v>88.571209530921152</c:v>
                </c:pt>
                <c:pt idx="246">
                  <c:v>88.664651015735672</c:v>
                </c:pt>
                <c:pt idx="247">
                  <c:v>88.757790304752746</c:v>
                </c:pt>
                <c:pt idx="248">
                  <c:v>88.850626183000912</c:v>
                </c:pt>
                <c:pt idx="249">
                  <c:v>88.943157479490935</c:v>
                </c:pt>
                <c:pt idx="250">
                  <c:v>89.03538306710449</c:v>
                </c:pt>
                <c:pt idx="251">
                  <c:v>89.127301862468045</c:v>
                </c:pt>
                <c:pt idx="252">
                  <c:v>89.218912825813192</c:v>
                </c:pt>
                <c:pt idx="253">
                  <c:v>89.31021496082468</c:v>
                </c:pt>
                <c:pt idx="254">
                  <c:v>89.40120731447719</c:v>
                </c:pt>
                <c:pt idx="255">
                  <c:v>89.505624379066404</c:v>
                </c:pt>
                <c:pt idx="256">
                  <c:v>89.59604390590637</c:v>
                </c:pt>
                <c:pt idx="257">
                  <c:v>89.68614908723444</c:v>
                </c:pt>
                <c:pt idx="258">
                  <c:v>89.77593914790117</c:v>
                </c:pt>
                <c:pt idx="259">
                  <c:v>89.865413355626529</c:v>
                </c:pt>
                <c:pt idx="260">
                  <c:v>89.954571020740048</c:v>
                </c:pt>
                <c:pt idx="261">
                  <c:v>90.0434114959195</c:v>
                </c:pt>
                <c:pt idx="262">
                  <c:v>90.13193417592808</c:v>
                </c:pt>
                <c:pt idx="263">
                  <c:v>90.220138497349794</c:v>
                </c:pt>
                <c:pt idx="264">
                  <c:v>90.308023938323075</c:v>
                </c:pt>
                <c:pt idx="265">
                  <c:v>90.409819647466009</c:v>
                </c:pt>
                <c:pt idx="266">
                  <c:v>90.497095719187044</c:v>
                </c:pt>
                <c:pt idx="267">
                  <c:v>90.58404969390169</c:v>
                </c:pt>
                <c:pt idx="268">
                  <c:v>90.670681225154809</c:v>
                </c:pt>
                <c:pt idx="269">
                  <c:v>90.756990006761768</c:v>
                </c:pt>
                <c:pt idx="270">
                  <c:v>90.842975772534629</c:v>
                </c:pt>
                <c:pt idx="271">
                  <c:v>90.928638296005261</c:v>
                </c:pt>
                <c:pt idx="272">
                  <c:v>91.013977390145257</c:v>
                </c:pt>
                <c:pt idx="273">
                  <c:v>91.098992907082632</c:v>
                </c:pt>
                <c:pt idx="274">
                  <c:v>91.183684737815398</c:v>
                </c:pt>
                <c:pt idx="275">
                  <c:v>91.282580364676363</c:v>
                </c:pt>
                <c:pt idx="276">
                  <c:v>91.366635466333477</c:v>
                </c:pt>
                <c:pt idx="277">
                  <c:v>91.450365006432847</c:v>
                </c:pt>
                <c:pt idx="278">
                  <c:v>91.533769041224403</c:v>
                </c:pt>
                <c:pt idx="279">
                  <c:v>91.616847664490393</c:v>
                </c:pt>
                <c:pt idx="280">
                  <c:v>91.699601007240972</c:v>
                </c:pt>
                <c:pt idx="281">
                  <c:v>91.78202923740524</c:v>
                </c:pt>
                <c:pt idx="282">
                  <c:v>91.864132559519021</c:v>
                </c:pt>
                <c:pt idx="283">
                  <c:v>91.945911214410273</c:v>
                </c:pt>
                <c:pt idx="284">
                  <c:v>92.027365478908251</c:v>
                </c:pt>
                <c:pt idx="285">
                  <c:v>92.123131381247504</c:v>
                </c:pt>
                <c:pt idx="286">
                  <c:v>92.203930867327145</c:v>
                </c:pt>
                <c:pt idx="287">
                  <c:v>92.284405354348422</c:v>
                </c:pt>
                <c:pt idx="288">
                  <c:v>92.364555273884278</c:v>
                </c:pt>
                <c:pt idx="289">
                  <c:v>92.444381091996135</c:v>
                </c:pt>
                <c:pt idx="290">
                  <c:v>92.523883308883626</c:v>
                </c:pt>
                <c:pt idx="291">
                  <c:v>92.603062458542993</c:v>
                </c:pt>
                <c:pt idx="292">
                  <c:v>92.681919108431529</c:v>
                </c:pt>
                <c:pt idx="293">
                  <c:v>92.760453859389983</c:v>
                </c:pt>
                <c:pt idx="294">
                  <c:v>92.838667346175228</c:v>
                </c:pt>
                <c:pt idx="295">
                  <c:v>92.931126242043902</c:v>
                </c:pt>
                <c:pt idx="296">
                  <c:v>93.008675737539903</c:v>
                </c:pt>
                <c:pt idx="297">
                  <c:v>93.085904549706981</c:v>
                </c:pt>
                <c:pt idx="298">
                  <c:v>93.162813455002805</c:v>
                </c:pt>
                <c:pt idx="299">
                  <c:v>93.239403260870972</c:v>
                </c:pt>
                <c:pt idx="300">
                  <c:v>93.3156748054773</c:v>
                </c:pt>
                <c:pt idx="301">
                  <c:v>93.391628957428324</c:v>
                </c:pt>
                <c:pt idx="302">
                  <c:v>93.467266618016126</c:v>
                </c:pt>
                <c:pt idx="303">
                  <c:v>93.542588727242475</c:v>
                </c:pt>
                <c:pt idx="304">
                  <c:v>93.617596273975693</c:v>
                </c:pt>
                <c:pt idx="305">
                  <c:v>93.706621197003926</c:v>
                </c:pt>
                <c:pt idx="306">
                  <c:v>93.780963859210686</c:v>
                </c:pt>
                <c:pt idx="307">
                  <c:v>93.854993602665218</c:v>
                </c:pt>
                <c:pt idx="308">
                  <c:v>93.928711513684476</c:v>
                </c:pt>
                <c:pt idx="309">
                  <c:v>94.002118706934183</c:v>
                </c:pt>
                <c:pt idx="310">
                  <c:v>94.075216324987579</c:v>
                </c:pt>
                <c:pt idx="311">
                  <c:v>94.148005563306398</c:v>
                </c:pt>
                <c:pt idx="312">
                  <c:v>94.220487710279599</c:v>
                </c:pt>
                <c:pt idx="313">
                  <c:v>94.292664194574712</c:v>
                </c:pt>
                <c:pt idx="314">
                  <c:v>94.364536634148749</c:v>
                </c:pt>
                <c:pt idx="315">
                  <c:v>94.450047819071514</c:v>
                </c:pt>
                <c:pt idx="316">
                  <c:v>94.521261293756027</c:v>
                </c:pt>
                <c:pt idx="317">
                  <c:v>94.592172712857874</c:v>
                </c:pt>
                <c:pt idx="318">
                  <c:v>94.662783446181521</c:v>
                </c:pt>
                <c:pt idx="319">
                  <c:v>94.733094887468098</c:v>
                </c:pt>
                <c:pt idx="320">
                  <c:v>94.803108708175813</c:v>
                </c:pt>
                <c:pt idx="321">
                  <c:v>94.872827033038391</c:v>
                </c:pt>
                <c:pt idx="322">
                  <c:v>94.942252553230716</c:v>
                </c:pt>
                <c:pt idx="323">
                  <c:v>95.01138859031505</c:v>
                </c:pt>
                <c:pt idx="324">
                  <c:v>95.080239121885398</c:v>
                </c:pt>
                <c:pt idx="325">
                  <c:v>95.162182565916609</c:v>
                </c:pt>
                <c:pt idx="326">
                  <c:v>95.23037548477447</c:v>
                </c:pt>
                <c:pt idx="327">
                  <c:v>95.298280046094391</c:v>
                </c:pt>
                <c:pt idx="328">
                  <c:v>95.365897859047266</c:v>
                </c:pt>
                <c:pt idx="329">
                  <c:v>95.43323309454523</c:v>
                </c:pt>
                <c:pt idx="330">
                  <c:v>95.500291956801618</c:v>
                </c:pt>
                <c:pt idx="331">
                  <c:v>95.567082234961688</c:v>
                </c:pt>
                <c:pt idx="332">
                  <c:v>95.633612924074029</c:v>
                </c:pt>
                <c:pt idx="333">
                  <c:v>95.699893906018488</c:v>
                </c:pt>
                <c:pt idx="334">
                  <c:v>95.765935682189422</c:v>
                </c:pt>
                <c:pt idx="335">
                  <c:v>95.844111754495231</c:v>
                </c:pt>
                <c:pt idx="336">
                  <c:v>95.90942109797362</c:v>
                </c:pt>
                <c:pt idx="337">
                  <c:v>95.974458175623198</c:v>
                </c:pt>
                <c:pt idx="338">
                  <c:v>96.03925021402685</c:v>
                </c:pt>
                <c:pt idx="339">
                  <c:v>96.103821717109156</c:v>
                </c:pt>
                <c:pt idx="340">
                  <c:v>96.168194738402264</c:v>
                </c:pt>
                <c:pt idx="341">
                  <c:v>96.232389126085081</c:v>
                </c:pt>
                <c:pt idx="342">
                  <c:v>96.296422743518633</c:v>
                </c:pt>
                <c:pt idx="343">
                  <c:v>96.360311667727856</c:v>
                </c:pt>
                <c:pt idx="344">
                  <c:v>96.424070368035188</c:v>
                </c:pt>
                <c:pt idx="345">
                  <c:v>96.497205189279143</c:v>
                </c:pt>
                <c:pt idx="346">
                  <c:v>96.559791874469397</c:v>
                </c:pt>
                <c:pt idx="347">
                  <c:v>96.622378559659651</c:v>
                </c:pt>
                <c:pt idx="348">
                  <c:v>96.684965244849906</c:v>
                </c:pt>
                <c:pt idx="349">
                  <c:v>96.74755193004016</c:v>
                </c:pt>
                <c:pt idx="350">
                  <c:v>96.810138615230414</c:v>
                </c:pt>
                <c:pt idx="351">
                  <c:v>96.872725300420669</c:v>
                </c:pt>
                <c:pt idx="352">
                  <c:v>96.935311985610923</c:v>
                </c:pt>
                <c:pt idx="353">
                  <c:v>96.997898670801177</c:v>
                </c:pt>
                <c:pt idx="354">
                  <c:v>97.060485355991432</c:v>
                </c:pt>
                <c:pt idx="355">
                  <c:v>97.123072041181686</c:v>
                </c:pt>
              </c:numCache>
            </c:numRef>
          </c:val>
        </c:ser>
        <c:ser>
          <c:idx val="8"/>
          <c:order val="7"/>
          <c:tx>
            <c:strRef>
              <c:f>Table!$W$1</c:f>
              <c:strCache>
                <c:ptCount val="1"/>
                <c:pt idx="0">
                  <c:v>90th</c:v>
                </c:pt>
              </c:strCache>
            </c:strRef>
          </c:tx>
          <c:spPr>
            <a:ln w="25400">
              <a:solidFill>
                <a:srgbClr val="808080"/>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Table!$W$2:$W$362</c:f>
              <c:numCache>
                <c:formatCode>General</c:formatCode>
                <c:ptCount val="361"/>
                <c:pt idx="0">
                  <c:v>52.702501151536332</c:v>
                </c:pt>
                <c:pt idx="1">
                  <c:v>53.154445473505994</c:v>
                </c:pt>
                <c:pt idx="2">
                  <c:v>53.585878949618056</c:v>
                </c:pt>
                <c:pt idx="3">
                  <c:v>53.999489814829936</c:v>
                </c:pt>
                <c:pt idx="4">
                  <c:v>54.397489347964132</c:v>
                </c:pt>
                <c:pt idx="5">
                  <c:v>54.962222761384631</c:v>
                </c:pt>
                <c:pt idx="6">
                  <c:v>55.31161285406629</c:v>
                </c:pt>
                <c:pt idx="7">
                  <c:v>55.653933275677453</c:v>
                </c:pt>
                <c:pt idx="8">
                  <c:v>55.989487480500912</c:v>
                </c:pt>
                <c:pt idx="9">
                  <c:v>56.318562034618523</c:v>
                </c:pt>
                <c:pt idx="10">
                  <c:v>56.6414276935419</c:v>
                </c:pt>
                <c:pt idx="11">
                  <c:v>56.958340404971707</c:v>
                </c:pt>
                <c:pt idx="12">
                  <c:v>57.269542242199215</c:v>
                </c:pt>
                <c:pt idx="13">
                  <c:v>57.575262273240085</c:v>
                </c:pt>
                <c:pt idx="14">
                  <c:v>57.875717370400558</c:v>
                </c:pt>
                <c:pt idx="15">
                  <c:v>58.456123688201231</c:v>
                </c:pt>
                <c:pt idx="16">
                  <c:v>58.734817070177925</c:v>
                </c:pt>
                <c:pt idx="17">
                  <c:v>59.009475323912071</c:v>
                </c:pt>
                <c:pt idx="18">
                  <c:v>59.280233021677034</c:v>
                </c:pt>
                <c:pt idx="19">
                  <c:v>59.547218623852288</c:v>
                </c:pt>
                <c:pt idx="20">
                  <c:v>59.810554807840013</c:v>
                </c:pt>
                <c:pt idx="21">
                  <c:v>60.070358777246781</c:v>
                </c:pt>
                <c:pt idx="22">
                  <c:v>60.326742552607918</c:v>
                </c:pt>
                <c:pt idx="23">
                  <c:v>60.579813244844829</c:v>
                </c:pt>
                <c:pt idx="24">
                  <c:v>60.829673312564132</c:v>
                </c:pt>
                <c:pt idx="25">
                  <c:v>61.243057507968153</c:v>
                </c:pt>
                <c:pt idx="26">
                  <c:v>61.481399607519371</c:v>
                </c:pt>
                <c:pt idx="27">
                  <c:v>61.717052301561708</c:v>
                </c:pt>
                <c:pt idx="28">
                  <c:v>61.950089043429543</c:v>
                </c:pt>
                <c:pt idx="29">
                  <c:v>62.180580463729541</c:v>
                </c:pt>
                <c:pt idx="30">
                  <c:v>62.408594501907665</c:v>
                </c:pt>
                <c:pt idx="31">
                  <c:v>62.634196530858134</c:v>
                </c:pt>
                <c:pt idx="32">
                  <c:v>62.857449474976995</c:v>
                </c:pt>
                <c:pt idx="33">
                  <c:v>63.078413922037868</c:v>
                </c:pt>
                <c:pt idx="34">
                  <c:v>63.297148229244215</c:v>
                </c:pt>
                <c:pt idx="35">
                  <c:v>63.626478503480357</c:v>
                </c:pt>
                <c:pt idx="36">
                  <c:v>63.837926547942764</c:v>
                </c:pt>
                <c:pt idx="37">
                  <c:v>64.047419720240029</c:v>
                </c:pt>
                <c:pt idx="38">
                  <c:v>64.255003246429538</c:v>
                </c:pt>
                <c:pt idx="39">
                  <c:v>64.46072084551075</c:v>
                </c:pt>
                <c:pt idx="40">
                  <c:v>64.664614791412333</c:v>
                </c:pt>
                <c:pt idx="41">
                  <c:v>64.866725972046751</c:v>
                </c:pt>
                <c:pt idx="42">
                  <c:v>65.067093945585711</c:v>
                </c:pt>
                <c:pt idx="43">
                  <c:v>65.265756994101338</c:v>
                </c:pt>
                <c:pt idx="44">
                  <c:v>65.462752174709607</c:v>
                </c:pt>
                <c:pt idx="45">
                  <c:v>65.740958948104435</c:v>
                </c:pt>
                <c:pt idx="46">
                  <c:v>65.932858270915474</c:v>
                </c:pt>
                <c:pt idx="47">
                  <c:v>66.123254982135137</c:v>
                </c:pt>
                <c:pt idx="48">
                  <c:v>66.312179237241693</c:v>
                </c:pt>
                <c:pt idx="49">
                  <c:v>66.499660304526628</c:v>
                </c:pt>
                <c:pt idx="50">
                  <c:v>66.685726597756457</c:v>
                </c:pt>
                <c:pt idx="51">
                  <c:v>66.870405707436319</c:v>
                </c:pt>
                <c:pt idx="52">
                  <c:v>67.053724430742022</c:v>
                </c:pt>
                <c:pt idx="53">
                  <c:v>67.235708800184</c:v>
                </c:pt>
                <c:pt idx="54">
                  <c:v>67.416384111063081</c:v>
                </c:pt>
                <c:pt idx="55">
                  <c:v>67.659952176214787</c:v>
                </c:pt>
                <c:pt idx="56">
                  <c:v>67.836825383112171</c:v>
                </c:pt>
                <c:pt idx="57">
                  <c:v>68.012497533200758</c:v>
                </c:pt>
                <c:pt idx="58">
                  <c:v>68.186989910091015</c:v>
                </c:pt>
                <c:pt idx="59">
                  <c:v>68.360323236824925</c:v>
                </c:pt>
                <c:pt idx="60">
                  <c:v>68.532517694555082</c:v>
                </c:pt>
                <c:pt idx="61">
                  <c:v>68.703592940493422</c:v>
                </c:pt>
                <c:pt idx="62">
                  <c:v>68.873568125161754</c:v>
                </c:pt>
                <c:pt idx="63">
                  <c:v>69.042461908974758</c:v>
                </c:pt>
                <c:pt idx="64">
                  <c:v>69.210292478184329</c:v>
                </c:pt>
                <c:pt idx="65">
                  <c:v>69.428684245188634</c:v>
                </c:pt>
                <c:pt idx="66">
                  <c:v>69.593546883998073</c:v>
                </c:pt>
                <c:pt idx="67">
                  <c:v>69.75742130210331</c:v>
                </c:pt>
                <c:pt idx="68">
                  <c:v>69.920323177430177</c:v>
                </c:pt>
                <c:pt idx="69">
                  <c:v>70.082267814126538</c:v>
                </c:pt>
                <c:pt idx="70">
                  <c:v>70.243270153938411</c:v>
                </c:pt>
                <c:pt idx="71">
                  <c:v>70.403344787176792</c:v>
                </c:pt>
                <c:pt idx="72">
                  <c:v>70.562505963291855</c:v>
                </c:pt>
                <c:pt idx="73">
                  <c:v>70.720767601070477</c:v>
                </c:pt>
                <c:pt idx="74">
                  <c:v>70.878143298472239</c:v>
                </c:pt>
                <c:pt idx="75">
                  <c:v>71.077310633282977</c:v>
                </c:pt>
                <c:pt idx="76">
                  <c:v>71.232291065050489</c:v>
                </c:pt>
                <c:pt idx="77">
                  <c:v>71.386440055371963</c:v>
                </c:pt>
                <c:pt idx="78">
                  <c:v>71.539769544393778</c:v>
                </c:pt>
                <c:pt idx="79">
                  <c:v>71.692291212245266</c:v>
                </c:pt>
                <c:pt idx="80">
                  <c:v>71.84401648632219</c:v>
                </c:pt>
                <c:pt idx="81">
                  <c:v>71.994956548327437</c:v>
                </c:pt>
                <c:pt idx="82">
                  <c:v>72.145122341078135</c:v>
                </c:pt>
                <c:pt idx="83">
                  <c:v>72.294524575088047</c:v>
                </c:pt>
                <c:pt idx="84">
                  <c:v>72.443173734933694</c:v>
                </c:pt>
                <c:pt idx="85">
                  <c:v>72.627114950958088</c:v>
                </c:pt>
                <c:pt idx="86">
                  <c:v>72.773780968265243</c:v>
                </c:pt>
                <c:pt idx="87">
                  <c:v>72.919734945590122</c:v>
                </c:pt>
                <c:pt idx="88">
                  <c:v>73.064986222908686</c:v>
                </c:pt>
                <c:pt idx="89">
                  <c:v>73.209543953014546</c:v>
                </c:pt>
                <c:pt idx="90">
                  <c:v>73.35341710637465</c:v>
                </c:pt>
                <c:pt idx="91">
                  <c:v>73.496614475834363</c:v>
                </c:pt>
                <c:pt idx="92">
                  <c:v>73.6391446811772</c:v>
                </c:pt>
                <c:pt idx="93">
                  <c:v>73.781016173544472</c:v>
                </c:pt>
                <c:pt idx="94">
                  <c:v>73.922237239719649</c:v>
                </c:pt>
                <c:pt idx="95">
                  <c:v>74.093775124029563</c:v>
                </c:pt>
                <c:pt idx="96">
                  <c:v>74.233320741514063</c:v>
                </c:pt>
                <c:pt idx="97">
                  <c:v>74.372247718775753</c:v>
                </c:pt>
                <c:pt idx="98">
                  <c:v>74.510563523967264</c:v>
                </c:pt>
                <c:pt idx="99">
                  <c:v>74.648275486615617</c:v>
                </c:pt>
                <c:pt idx="100">
                  <c:v>74.78539080097174</c:v>
                </c:pt>
                <c:pt idx="101">
                  <c:v>74.921916529262731</c:v>
                </c:pt>
                <c:pt idx="102">
                  <c:v>75.057859604849966</c:v>
                </c:pt>
                <c:pt idx="103">
                  <c:v>75.193226835296286</c:v>
                </c:pt>
                <c:pt idx="104">
                  <c:v>75.328024905345302</c:v>
                </c:pt>
                <c:pt idx="105">
                  <c:v>75.489231298874515</c:v>
                </c:pt>
                <c:pt idx="106">
                  <c:v>75.622590514130906</c:v>
                </c:pt>
                <c:pt idx="107">
                  <c:v>75.755405770690842</c:v>
                </c:pt>
                <c:pt idx="108">
                  <c:v>75.887683150450741</c:v>
                </c:pt>
                <c:pt idx="109">
                  <c:v>76.01942863017689</c:v>
                </c:pt>
                <c:pt idx="110">
                  <c:v>76.150648083881677</c:v>
                </c:pt>
                <c:pt idx="111">
                  <c:v>76.281347285135041</c:v>
                </c:pt>
                <c:pt idx="112">
                  <c:v>76.411531909313169</c:v>
                </c:pt>
                <c:pt idx="113">
                  <c:v>76.541207535786427</c:v>
                </c:pt>
                <c:pt idx="114">
                  <c:v>76.670379650048375</c:v>
                </c:pt>
                <c:pt idx="115">
                  <c:v>76.822823451438495</c:v>
                </c:pt>
                <c:pt idx="116">
                  <c:v>76.950743079730316</c:v>
                </c:pt>
                <c:pt idx="117">
                  <c:v>77.078179568289798</c:v>
                </c:pt>
                <c:pt idx="118">
                  <c:v>77.205137947712174</c:v>
                </c:pt>
                <c:pt idx="119">
                  <c:v>77.331623167224706</c:v>
                </c:pt>
                <c:pt idx="120">
                  <c:v>77.457640096415275</c:v>
                </c:pt>
                <c:pt idx="121">
                  <c:v>77.583193526916332</c:v>
                </c:pt>
                <c:pt idx="122">
                  <c:v>77.708288174045776</c:v>
                </c:pt>
                <c:pt idx="123">
                  <c:v>77.832928678405864</c:v>
                </c:pt>
                <c:pt idx="124">
                  <c:v>77.957119607441498</c:v>
                </c:pt>
                <c:pt idx="125">
                  <c:v>78.102019734356674</c:v>
                </c:pt>
                <c:pt idx="126">
                  <c:v>78.225107965325151</c:v>
                </c:pt>
                <c:pt idx="127">
                  <c:v>78.347763362513518</c:v>
                </c:pt>
                <c:pt idx="128">
                  <c:v>78.469990142837545</c:v>
                </c:pt>
                <c:pt idx="129">
                  <c:v>78.59179245913036</c:v>
                </c:pt>
                <c:pt idx="130">
                  <c:v>78.713174401425846</c:v>
                </c:pt>
                <c:pt idx="131">
                  <c:v>78.834139998210773</c:v>
                </c:pt>
                <c:pt idx="132">
                  <c:v>78.954693217646692</c:v>
                </c:pt>
                <c:pt idx="133">
                  <c:v>79.074837968762267</c:v>
                </c:pt>
                <c:pt idx="134">
                  <c:v>79.19457810261693</c:v>
                </c:pt>
                <c:pt idx="135">
                  <c:v>79.332902044041504</c:v>
                </c:pt>
                <c:pt idx="136">
                  <c:v>79.451661937208755</c:v>
                </c:pt>
                <c:pt idx="137">
                  <c:v>79.570031165753747</c:v>
                </c:pt>
                <c:pt idx="138">
                  <c:v>79.688013305765708</c:v>
                </c:pt>
                <c:pt idx="139">
                  <c:v>79.805611882085159</c:v>
                </c:pt>
                <c:pt idx="140">
                  <c:v>79.922830369275147</c:v>
                </c:pt>
                <c:pt idx="141">
                  <c:v>80.039672192570009</c:v>
                </c:pt>
                <c:pt idx="142">
                  <c:v>80.156140728802384</c:v>
                </c:pt>
                <c:pt idx="143">
                  <c:v>80.27223930730888</c:v>
                </c:pt>
                <c:pt idx="144">
                  <c:v>80.38797121081511</c:v>
                </c:pt>
                <c:pt idx="145">
                  <c:v>80.520500975714057</c:v>
                </c:pt>
                <c:pt idx="146">
                  <c:v>80.635354222658677</c:v>
                </c:pt>
                <c:pt idx="147">
                  <c:v>80.749852565873411</c:v>
                </c:pt>
                <c:pt idx="148">
                  <c:v>80.863999068960254</c:v>
                </c:pt>
                <c:pt idx="149">
                  <c:v>80.977796753984961</c:v>
                </c:pt>
                <c:pt idx="150">
                  <c:v>81.091248602223743</c:v>
                </c:pt>
                <c:pt idx="151">
                  <c:v>81.204357554893733</c:v>
                </c:pt>
                <c:pt idx="152">
                  <c:v>81.31712651386735</c:v>
                </c:pt>
                <c:pt idx="153">
                  <c:v>81.429558342371124</c:v>
                </c:pt>
                <c:pt idx="154">
                  <c:v>81.54165586566927</c:v>
                </c:pt>
                <c:pt idx="155">
                  <c:v>81.669033445160309</c:v>
                </c:pt>
                <c:pt idx="156">
                  <c:v>81.780337654805976</c:v>
                </c:pt>
                <c:pt idx="157">
                  <c:v>81.891317596741914</c:v>
                </c:pt>
                <c:pt idx="158">
                  <c:v>82.001975919207254</c:v>
                </c:pt>
                <c:pt idx="159">
                  <c:v>82.112315236372794</c:v>
                </c:pt>
                <c:pt idx="160">
                  <c:v>82.222338128923695</c:v>
                </c:pt>
                <c:pt idx="161">
                  <c:v>82.332047144629968</c:v>
                </c:pt>
                <c:pt idx="162">
                  <c:v>82.441444798905025</c:v>
                </c:pt>
                <c:pt idx="163">
                  <c:v>82.550533575352645</c:v>
                </c:pt>
                <c:pt idx="164">
                  <c:v>82.659315926302625</c:v>
                </c:pt>
                <c:pt idx="165">
                  <c:v>82.782075541616962</c:v>
                </c:pt>
                <c:pt idx="166">
                  <c:v>82.890137074165352</c:v>
                </c:pt>
                <c:pt idx="167">
                  <c:v>82.997900821395291</c:v>
                </c:pt>
                <c:pt idx="168">
                  <c:v>83.105369090862666</c:v>
                </c:pt>
                <c:pt idx="169">
                  <c:v>83.21254416188188</c:v>
                </c:pt>
                <c:pt idx="170">
                  <c:v>83.319428285986447</c:v>
                </c:pt>
                <c:pt idx="171">
                  <c:v>83.426023687380493</c:v>
                </c:pt>
                <c:pt idx="172">
                  <c:v>83.532332563381189</c:v>
                </c:pt>
                <c:pt idx="173">
                  <c:v>83.638357084852402</c:v>
                </c:pt>
                <c:pt idx="174">
                  <c:v>83.744099396707995</c:v>
                </c:pt>
                <c:pt idx="175">
                  <c:v>83.862690867100795</c:v>
                </c:pt>
                <c:pt idx="176">
                  <c:v>83.967774546464668</c:v>
                </c:pt>
                <c:pt idx="177">
                  <c:v>84.072583516069102</c:v>
                </c:pt>
                <c:pt idx="178">
                  <c:v>84.177119801054786</c:v>
                </c:pt>
                <c:pt idx="179">
                  <c:v>84.28138540292754</c:v>
                </c:pt>
                <c:pt idx="180">
                  <c:v>84.385382299926889</c:v>
                </c:pt>
                <c:pt idx="181">
                  <c:v>84.489112447387456</c:v>
                </c:pt>
                <c:pt idx="182">
                  <c:v>84.592577778093386</c:v>
                </c:pt>
                <c:pt idx="183">
                  <c:v>84.695780203408361</c:v>
                </c:pt>
                <c:pt idx="184">
                  <c:v>84.798721616182988</c:v>
                </c:pt>
                <c:pt idx="185">
                  <c:v>84.913527660739518</c:v>
                </c:pt>
                <c:pt idx="186">
                  <c:v>85.015864242508997</c:v>
                </c:pt>
                <c:pt idx="187">
                  <c:v>85.117946365925974</c:v>
                </c:pt>
                <c:pt idx="188">
                  <c:v>85.219775819782328</c:v>
                </c:pt>
                <c:pt idx="189">
                  <c:v>85.321354372921022</c:v>
                </c:pt>
                <c:pt idx="190">
                  <c:v>85.422683774532601</c:v>
                </c:pt>
                <c:pt idx="191">
                  <c:v>85.523765754446785</c:v>
                </c:pt>
                <c:pt idx="192">
                  <c:v>85.624602031243157</c:v>
                </c:pt>
                <c:pt idx="193">
                  <c:v>85.725194331154583</c:v>
                </c:pt>
                <c:pt idx="194">
                  <c:v>85.825544417621344</c:v>
                </c:pt>
                <c:pt idx="195">
                  <c:v>85.936893478434342</c:v>
                </c:pt>
                <c:pt idx="196">
                  <c:v>86.036685476678826</c:v>
                </c:pt>
                <c:pt idx="197">
                  <c:v>86.136240904489526</c:v>
                </c:pt>
                <c:pt idx="198">
                  <c:v>86.235561351169238</c:v>
                </c:pt>
                <c:pt idx="199">
                  <c:v>86.334648389036786</c:v>
                </c:pt>
                <c:pt idx="200">
                  <c:v>86.4335035736744</c:v>
                </c:pt>
                <c:pt idx="201">
                  <c:v>86.53212852241046</c:v>
                </c:pt>
                <c:pt idx="202">
                  <c:v>86.630525030357433</c:v>
                </c:pt>
                <c:pt idx="203">
                  <c:v>86.728695195822169</c:v>
                </c:pt>
                <c:pt idx="204">
                  <c:v>86.826641536440661</c:v>
                </c:pt>
                <c:pt idx="205">
                  <c:v>86.934813460879212</c:v>
                </c:pt>
                <c:pt idx="206">
                  <c:v>87.032239754785877</c:v>
                </c:pt>
                <c:pt idx="207">
                  <c:v>87.129445371286664</c:v>
                </c:pt>
                <c:pt idx="208">
                  <c:v>87.226431729844677</c:v>
                </c:pt>
                <c:pt idx="209">
                  <c:v>87.323200235412926</c:v>
                </c:pt>
                <c:pt idx="210">
                  <c:v>87.419753061035067</c:v>
                </c:pt>
                <c:pt idx="211">
                  <c:v>87.516093601880172</c:v>
                </c:pt>
                <c:pt idx="212">
                  <c:v>87.612226685004771</c:v>
                </c:pt>
                <c:pt idx="213">
                  <c:v>87.708158602007117</c:v>
                </c:pt>
                <c:pt idx="214">
                  <c:v>87.803897017640423</c:v>
                </c:pt>
                <c:pt idx="215">
                  <c:v>87.909076399945903</c:v>
                </c:pt>
                <c:pt idx="216">
                  <c:v>88.004295919793819</c:v>
                </c:pt>
                <c:pt idx="217">
                  <c:v>88.099308956866736</c:v>
                </c:pt>
                <c:pt idx="218">
                  <c:v>88.194116785527115</c:v>
                </c:pt>
                <c:pt idx="219">
                  <c:v>88.288728491634288</c:v>
                </c:pt>
                <c:pt idx="220">
                  <c:v>88.383158469486148</c:v>
                </c:pt>
                <c:pt idx="221">
                  <c:v>88.477424433126146</c:v>
                </c:pt>
                <c:pt idx="222">
                  <c:v>88.571545855028248</c:v>
                </c:pt>
                <c:pt idx="223">
                  <c:v>88.66554275834018</c:v>
                </c:pt>
                <c:pt idx="224">
                  <c:v>88.759434800178767</c:v>
                </c:pt>
                <c:pt idx="225">
                  <c:v>88.861271598425006</c:v>
                </c:pt>
                <c:pt idx="226">
                  <c:v>88.954426290522946</c:v>
                </c:pt>
                <c:pt idx="227">
                  <c:v>89.047387243470453</c:v>
                </c:pt>
                <c:pt idx="228">
                  <c:v>89.140233846598903</c:v>
                </c:pt>
                <c:pt idx="229">
                  <c:v>89.233028270152829</c:v>
                </c:pt>
                <c:pt idx="230">
                  <c:v>89.325818105886142</c:v>
                </c:pt>
                <c:pt idx="231">
                  <c:v>89.418638652147195</c:v>
                </c:pt>
                <c:pt idx="232">
                  <c:v>89.51151488814763</c:v>
                </c:pt>
                <c:pt idx="233">
                  <c:v>89.604463176726085</c:v>
                </c:pt>
                <c:pt idx="234">
                  <c:v>89.697492730163674</c:v>
                </c:pt>
                <c:pt idx="235">
                  <c:v>89.792818519404349</c:v>
                </c:pt>
                <c:pt idx="236">
                  <c:v>89.884035819997962</c:v>
                </c:pt>
                <c:pt idx="237">
                  <c:v>89.975853274754982</c:v>
                </c:pt>
                <c:pt idx="238">
                  <c:v>90.068178082138189</c:v>
                </c:pt>
                <c:pt idx="239">
                  <c:v>90.160926627485992</c:v>
                </c:pt>
                <c:pt idx="240">
                  <c:v>90.254023568496663</c:v>
                </c:pt>
                <c:pt idx="241">
                  <c:v>90.347401012151522</c:v>
                </c:pt>
                <c:pt idx="242">
                  <c:v>90.440997773932224</c:v>
                </c:pt>
                <c:pt idx="243">
                  <c:v>90.534758711101972</c:v>
                </c:pt>
                <c:pt idx="244">
                  <c:v>90.628634122643206</c:v>
                </c:pt>
                <c:pt idx="245">
                  <c:v>90.704991525340546</c:v>
                </c:pt>
                <c:pt idx="246">
                  <c:v>90.802210367568193</c:v>
                </c:pt>
                <c:pt idx="247">
                  <c:v>90.899101348587038</c:v>
                </c:pt>
                <c:pt idx="248">
                  <c:v>90.995663535616217</c:v>
                </c:pt>
                <c:pt idx="249">
                  <c:v>91.091896037592718</c:v>
                </c:pt>
                <c:pt idx="250">
                  <c:v>91.187798005045209</c:v>
                </c:pt>
                <c:pt idx="251">
                  <c:v>91.283368629958588</c:v>
                </c:pt>
                <c:pt idx="252">
                  <c:v>91.378607145629672</c:v>
                </c:pt>
                <c:pt idx="253">
                  <c:v>91.473512826514366</c:v>
                </c:pt>
                <c:pt idx="254">
                  <c:v>91.568084988066815</c:v>
                </c:pt>
                <c:pt idx="255">
                  <c:v>91.677179947617063</c:v>
                </c:pt>
                <c:pt idx="256">
                  <c:v>91.771120177756671</c:v>
                </c:pt>
                <c:pt idx="257">
                  <c:v>91.864723218878837</c:v>
                </c:pt>
                <c:pt idx="258">
                  <c:v>91.95798855538122</c:v>
                </c:pt>
                <c:pt idx="259">
                  <c:v>92.050915712117643</c:v>
                </c:pt>
                <c:pt idx="260">
                  <c:v>92.143504254179049</c:v>
                </c:pt>
                <c:pt idx="261">
                  <c:v>92.235753786669378</c:v>
                </c:pt>
                <c:pt idx="262">
                  <c:v>92.327663954476563</c:v>
                </c:pt>
                <c:pt idx="263">
                  <c:v>92.419234442038842</c:v>
                </c:pt>
                <c:pt idx="264">
                  <c:v>92.510464973106508</c:v>
                </c:pt>
                <c:pt idx="265">
                  <c:v>92.616582249013078</c:v>
                </c:pt>
                <c:pt idx="266">
                  <c:v>92.707150588978365</c:v>
                </c:pt>
                <c:pt idx="267">
                  <c:v>92.79737658390269</c:v>
                </c:pt>
                <c:pt idx="268">
                  <c:v>92.887260122745417</c:v>
                </c:pt>
                <c:pt idx="269">
                  <c:v>92.976801132731651</c:v>
                </c:pt>
                <c:pt idx="270">
                  <c:v>93.065999579082316</c:v>
                </c:pt>
                <c:pt idx="271">
                  <c:v>93.15485546474126</c:v>
                </c:pt>
                <c:pt idx="272">
                  <c:v>93.2433688300993</c:v>
                </c:pt>
                <c:pt idx="273">
                  <c:v>93.331539752715443</c:v>
                </c:pt>
                <c:pt idx="274">
                  <c:v>93.419368347035359</c:v>
                </c:pt>
                <c:pt idx="275">
                  <c:v>93.522265648665922</c:v>
                </c:pt>
                <c:pt idx="276">
                  <c:v>93.609410538221582</c:v>
                </c:pt>
                <c:pt idx="277">
                  <c:v>93.696211972330005</c:v>
                </c:pt>
                <c:pt idx="278">
                  <c:v>93.782670222607749</c:v>
                </c:pt>
                <c:pt idx="279">
                  <c:v>93.868785596238354</c:v>
                </c:pt>
                <c:pt idx="280">
                  <c:v>93.954558435671771</c:v>
                </c:pt>
                <c:pt idx="281">
                  <c:v>94.039989118321628</c:v>
                </c:pt>
                <c:pt idx="282">
                  <c:v>94.125078056260676</c:v>
                </c:pt>
                <c:pt idx="283">
                  <c:v>94.209825695914574</c:v>
                </c:pt>
                <c:pt idx="284">
                  <c:v>94.294232517780301</c:v>
                </c:pt>
                <c:pt idx="285">
                  <c:v>94.393714544222576</c:v>
                </c:pt>
                <c:pt idx="286">
                  <c:v>94.477424879305858</c:v>
                </c:pt>
                <c:pt idx="287">
                  <c:v>94.560794475107471</c:v>
                </c:pt>
                <c:pt idx="288">
                  <c:v>94.643823958913813</c:v>
                </c:pt>
                <c:pt idx="289">
                  <c:v>94.726513990572471</c:v>
                </c:pt>
                <c:pt idx="290">
                  <c:v>94.808865262170286</c:v>
                </c:pt>
                <c:pt idx="291">
                  <c:v>94.890878497712052</c:v>
                </c:pt>
                <c:pt idx="292">
                  <c:v>94.972554452799614</c:v>
                </c:pt>
                <c:pt idx="293">
                  <c:v>95.053893914571816</c:v>
                </c:pt>
                <c:pt idx="294">
                  <c:v>95.134897702267978</c:v>
                </c:pt>
                <c:pt idx="295">
                  <c:v>95.230817895055381</c:v>
                </c:pt>
                <c:pt idx="296">
                  <c:v>95.311120837322051</c:v>
                </c:pt>
                <c:pt idx="297">
                  <c:v>95.391089313170937</c:v>
                </c:pt>
                <c:pt idx="298">
                  <c:v>95.470724275500444</c:v>
                </c:pt>
                <c:pt idx="299">
                  <c:v>95.550026706550625</c:v>
                </c:pt>
                <c:pt idx="300">
                  <c:v>95.628997617587942</c:v>
                </c:pt>
                <c:pt idx="301">
                  <c:v>95.707638048587711</c:v>
                </c:pt>
                <c:pt idx="302">
                  <c:v>95.785949070521625</c:v>
                </c:pt>
                <c:pt idx="303">
                  <c:v>95.86393179153346</c:v>
                </c:pt>
                <c:pt idx="304">
                  <c:v>95.941587367362629</c:v>
                </c:pt>
                <c:pt idx="305">
                  <c:v>96.033847317722064</c:v>
                </c:pt>
                <c:pt idx="306">
                  <c:v>96.110805595810945</c:v>
                </c:pt>
                <c:pt idx="307">
                  <c:v>96.187438936466009</c:v>
                </c:pt>
                <c:pt idx="308">
                  <c:v>96.263748586002265</c:v>
                </c:pt>
                <c:pt idx="309">
                  <c:v>96.339735816923863</c:v>
                </c:pt>
                <c:pt idx="310">
                  <c:v>96.415401927585577</c:v>
                </c:pt>
                <c:pt idx="311">
                  <c:v>96.49074826792679</c:v>
                </c:pt>
                <c:pt idx="312">
                  <c:v>96.565776280639966</c:v>
                </c:pt>
                <c:pt idx="313">
                  <c:v>96.64048754982511</c:v>
                </c:pt>
                <c:pt idx="314">
                  <c:v>96.714883851329489</c:v>
                </c:pt>
                <c:pt idx="315">
                  <c:v>96.803430098610832</c:v>
                </c:pt>
                <c:pt idx="316">
                  <c:v>96.877139002361531</c:v>
                </c:pt>
                <c:pt idx="317">
                  <c:v>96.950535431828513</c:v>
                </c:pt>
                <c:pt idx="318">
                  <c:v>97.023620895218244</c:v>
                </c:pt>
                <c:pt idx="319">
                  <c:v>97.096396923540979</c:v>
                </c:pt>
                <c:pt idx="320">
                  <c:v>97.168865330997662</c:v>
                </c:pt>
                <c:pt idx="321">
                  <c:v>97.241028395058535</c:v>
                </c:pt>
                <c:pt idx="322">
                  <c:v>97.312888972491336</c:v>
                </c:pt>
                <c:pt idx="323">
                  <c:v>97.384450564868857</c:v>
                </c:pt>
                <c:pt idx="324">
                  <c:v>97.455717344767777</c:v>
                </c:pt>
                <c:pt idx="325">
                  <c:v>97.540519136117823</c:v>
                </c:pt>
                <c:pt idx="326">
                  <c:v>97.611103297031292</c:v>
                </c:pt>
                <c:pt idx="327">
                  <c:v>97.681390065725878</c:v>
                </c:pt>
                <c:pt idx="328">
                  <c:v>97.751381178445598</c:v>
                </c:pt>
                <c:pt idx="329">
                  <c:v>97.82108099810786</c:v>
                </c:pt>
                <c:pt idx="330">
                  <c:v>97.890495971606342</c:v>
                </c:pt>
                <c:pt idx="331">
                  <c:v>97.959634169386561</c:v>
                </c:pt>
                <c:pt idx="332">
                  <c:v>98.028504896266568</c:v>
                </c:pt>
                <c:pt idx="333">
                  <c:v>98.097118363857987</c:v>
                </c:pt>
                <c:pt idx="334">
                  <c:v>98.165485416159129</c:v>
                </c:pt>
                <c:pt idx="335">
                  <c:v>98.246360745252517</c:v>
                </c:pt>
                <c:pt idx="336">
                  <c:v>98.313970983977086</c:v>
                </c:pt>
                <c:pt idx="337">
                  <c:v>98.381301192923033</c:v>
                </c:pt>
                <c:pt idx="338">
                  <c:v>98.448379375068214</c:v>
                </c:pt>
                <c:pt idx="339">
                  <c:v>98.515230733092707</c:v>
                </c:pt>
                <c:pt idx="340">
                  <c:v>98.581877949408579</c:v>
                </c:pt>
                <c:pt idx="341">
                  <c:v>98.648341438186691</c:v>
                </c:pt>
                <c:pt idx="342">
                  <c:v>98.714639572180829</c:v>
                </c:pt>
                <c:pt idx="343">
                  <c:v>98.780788886869374</c:v>
                </c:pt>
                <c:pt idx="344">
                  <c:v>98.846804264182893</c:v>
                </c:pt>
                <c:pt idx="345">
                  <c:v>98.922463132498251</c:v>
                </c:pt>
                <c:pt idx="346">
                  <c:v>98.98727307343654</c:v>
                </c:pt>
                <c:pt idx="347">
                  <c:v>99.052083014374844</c:v>
                </c:pt>
                <c:pt idx="348">
                  <c:v>99.116892955313133</c:v>
                </c:pt>
                <c:pt idx="349">
                  <c:v>99.181702896251423</c:v>
                </c:pt>
                <c:pt idx="350">
                  <c:v>99.246512837189726</c:v>
                </c:pt>
                <c:pt idx="351">
                  <c:v>99.311322778128016</c:v>
                </c:pt>
                <c:pt idx="352">
                  <c:v>99.376132719066305</c:v>
                </c:pt>
                <c:pt idx="353">
                  <c:v>99.440942660004595</c:v>
                </c:pt>
                <c:pt idx="354">
                  <c:v>99.505752600942898</c:v>
                </c:pt>
                <c:pt idx="355">
                  <c:v>99.570562541881188</c:v>
                </c:pt>
              </c:numCache>
            </c:numRef>
          </c:val>
        </c:ser>
        <c:ser>
          <c:idx val="9"/>
          <c:order val="8"/>
          <c:tx>
            <c:strRef>
              <c:f>Table!$X$1</c:f>
              <c:strCache>
                <c:ptCount val="1"/>
                <c:pt idx="0">
                  <c:v>95th</c:v>
                </c:pt>
              </c:strCache>
            </c:strRef>
          </c:tx>
          <c:spPr>
            <a:ln w="25400">
              <a:solidFill>
                <a:srgbClr val="666699"/>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Table!$X$2:$X$362</c:f>
              <c:numCache>
                <c:formatCode>General</c:formatCode>
                <c:ptCount val="361"/>
                <c:pt idx="0">
                  <c:v>53.772908778138486</c:v>
                </c:pt>
                <c:pt idx="1">
                  <c:v>54.210515474182174</c:v>
                </c:pt>
                <c:pt idx="2">
                  <c:v>54.629164132652598</c:v>
                </c:pt>
                <c:pt idx="3">
                  <c:v>55.031315127794571</c:v>
                </c:pt>
                <c:pt idx="4">
                  <c:v>55.418992792135889</c:v>
                </c:pt>
                <c:pt idx="5">
                  <c:v>55.960942258356916</c:v>
                </c:pt>
                <c:pt idx="6">
                  <c:v>56.303758766534301</c:v>
                </c:pt>
                <c:pt idx="7">
                  <c:v>56.639919108362456</c:v>
                </c:pt>
                <c:pt idx="8">
                  <c:v>56.969703449501161</c:v>
                </c:pt>
                <c:pt idx="9">
                  <c:v>57.293376551624377</c:v>
                </c:pt>
                <c:pt idx="10">
                  <c:v>57.61118874699465</c:v>
                </c:pt>
                <c:pt idx="11">
                  <c:v>57.923376845763421</c:v>
                </c:pt>
                <c:pt idx="12">
                  <c:v>58.230164980925771</c:v>
                </c:pt>
                <c:pt idx="13">
                  <c:v>58.531765395481102</c:v>
                </c:pt>
                <c:pt idx="14">
                  <c:v>58.828379176004148</c:v>
                </c:pt>
                <c:pt idx="15">
                  <c:v>59.389107340130749</c:v>
                </c:pt>
                <c:pt idx="16">
                  <c:v>59.665362184815834</c:v>
                </c:pt>
                <c:pt idx="17">
                  <c:v>59.937762519749526</c:v>
                </c:pt>
                <c:pt idx="18">
                  <c:v>60.206434470733306</c:v>
                </c:pt>
                <c:pt idx="19">
                  <c:v>60.471498505327091</c:v>
                </c:pt>
                <c:pt idx="20">
                  <c:v>60.733069734682388</c:v>
                </c:pt>
                <c:pt idx="21">
                  <c:v>60.991258197386919</c:v>
                </c:pt>
                <c:pt idx="22">
                  <c:v>61.246169126479067</c:v>
                </c:pt>
                <c:pt idx="23">
                  <c:v>61.497903200711534</c:v>
                </c:pt>
                <c:pt idx="24">
                  <c:v>61.746556781070268</c:v>
                </c:pt>
                <c:pt idx="25">
                  <c:v>62.151655786981593</c:v>
                </c:pt>
                <c:pt idx="26">
                  <c:v>62.389365534152731</c:v>
                </c:pt>
                <c:pt idx="27">
                  <c:v>62.624482029587305</c:v>
                </c:pt>
                <c:pt idx="28">
                  <c:v>62.857074816671158</c:v>
                </c:pt>
                <c:pt idx="29">
                  <c:v>63.087210798880101</c:v>
                </c:pt>
                <c:pt idx="30">
                  <c:v>63.314954361727729</c:v>
                </c:pt>
                <c:pt idx="31">
                  <c:v>63.540367488308377</c:v>
                </c:pt>
                <c:pt idx="32">
                  <c:v>63.763509868803723</c:v>
                </c:pt>
                <c:pt idx="33">
                  <c:v>63.984439004298856</c:v>
                </c:pt>
                <c:pt idx="34">
                  <c:v>64.203210305232361</c:v>
                </c:pt>
                <c:pt idx="35">
                  <c:v>64.528753258692944</c:v>
                </c:pt>
                <c:pt idx="36">
                  <c:v>64.740530488498464</c:v>
                </c:pt>
                <c:pt idx="37">
                  <c:v>64.950409900425825</c:v>
                </c:pt>
                <c:pt idx="38">
                  <c:v>65.158434638760596</c:v>
                </c:pt>
                <c:pt idx="39">
                  <c:v>65.364646427356391</c:v>
                </c:pt>
                <c:pt idx="40">
                  <c:v>65.569085627534179</c:v>
                </c:pt>
                <c:pt idx="41">
                  <c:v>65.771791293261813</c:v>
                </c:pt>
                <c:pt idx="42">
                  <c:v>65.972801223755056</c:v>
                </c:pt>
                <c:pt idx="43">
                  <c:v>66.172152013633863</c:v>
                </c:pt>
                <c:pt idx="44">
                  <c:v>66.369879100759732</c:v>
                </c:pt>
                <c:pt idx="45">
                  <c:v>66.646525556748202</c:v>
                </c:pt>
                <c:pt idx="46">
                  <c:v>66.839324607772042</c:v>
                </c:pt>
                <c:pt idx="47">
                  <c:v>67.030657283773579</c:v>
                </c:pt>
                <c:pt idx="48">
                  <c:v>67.220552524718528</c:v>
                </c:pt>
                <c:pt idx="49">
                  <c:v>67.409038429134313</c:v>
                </c:pt>
                <c:pt idx="50">
                  <c:v>67.596142284810497</c:v>
                </c:pt>
                <c:pt idx="51">
                  <c:v>67.781890598194309</c:v>
                </c:pt>
                <c:pt idx="52">
                  <c:v>67.966309122543095</c:v>
                </c:pt>
                <c:pt idx="53">
                  <c:v>68.149422884892587</c:v>
                </c:pt>
                <c:pt idx="54">
                  <c:v>68.331256211896658</c:v>
                </c:pt>
                <c:pt idx="55">
                  <c:v>68.574516066986661</c:v>
                </c:pt>
                <c:pt idx="56">
                  <c:v>68.752651367787365</c:v>
                </c:pt>
                <c:pt idx="57">
                  <c:v>68.929609693223099</c:v>
                </c:pt>
                <c:pt idx="58">
                  <c:v>69.105411568876363</c:v>
                </c:pt>
                <c:pt idx="59">
                  <c:v>69.280076985896159</c:v>
                </c:pt>
                <c:pt idx="60">
                  <c:v>69.453625418648571</c:v>
                </c:pt>
                <c:pt idx="61">
                  <c:v>69.626075841682137</c:v>
                </c:pt>
                <c:pt idx="62">
                  <c:v>69.797446746038005</c:v>
                </c:pt>
                <c:pt idx="63">
                  <c:v>69.967756154933312</c:v>
                </c:pt>
                <c:pt idx="64">
                  <c:v>70.137021638845098</c:v>
                </c:pt>
                <c:pt idx="65">
                  <c:v>70.355869074993691</c:v>
                </c:pt>
                <c:pt idx="66">
                  <c:v>70.522234622144737</c:v>
                </c:pt>
                <c:pt idx="67">
                  <c:v>70.687628449755678</c:v>
                </c:pt>
                <c:pt idx="68">
                  <c:v>70.852065739074277</c:v>
                </c:pt>
                <c:pt idx="69">
                  <c:v>71.015561313420292</c:v>
                </c:pt>
                <c:pt idx="70">
                  <c:v>71.178129648984296</c:v>
                </c:pt>
                <c:pt idx="71">
                  <c:v>71.339784885240775</c:v>
                </c:pt>
                <c:pt idx="72">
                  <c:v>71.500540834991085</c:v>
                </c:pt>
                <c:pt idx="73">
                  <c:v>71.66041099405119</c:v>
                </c:pt>
                <c:pt idx="74">
                  <c:v>71.819408550598396</c:v>
                </c:pt>
                <c:pt idx="75">
                  <c:v>72.019524546504115</c:v>
                </c:pt>
                <c:pt idx="76">
                  <c:v>72.176172898254137</c:v>
                </c:pt>
                <c:pt idx="77">
                  <c:v>72.332001342941638</c:v>
                </c:pt>
                <c:pt idx="78">
                  <c:v>72.487021482534388</c:v>
                </c:pt>
                <c:pt idx="79">
                  <c:v>72.641244669060328</c:v>
                </c:pt>
                <c:pt idx="80">
                  <c:v>72.794682011549114</c:v>
                </c:pt>
                <c:pt idx="81">
                  <c:v>72.94734438274395</c:v>
                </c:pt>
                <c:pt idx="82">
                  <c:v>73.09924242559218</c:v>
                </c:pt>
                <c:pt idx="83">
                  <c:v>73.250386559523278</c:v>
                </c:pt>
                <c:pt idx="84">
                  <c:v>73.400786986521823</c:v>
                </c:pt>
                <c:pt idx="85">
                  <c:v>73.586008064004389</c:v>
                </c:pt>
                <c:pt idx="86">
                  <c:v>73.734457345129201</c:v>
                </c:pt>
                <c:pt idx="87">
                  <c:v>73.882202738869168</c:v>
                </c:pt>
                <c:pt idx="88">
                  <c:v>74.02925334779377</c:v>
                </c:pt>
                <c:pt idx="89">
                  <c:v>74.175618093948245</c:v>
                </c:pt>
                <c:pt idx="90">
                  <c:v>74.321305723497403</c:v>
                </c:pt>
                <c:pt idx="91">
                  <c:v>74.466324811226315</c:v>
                </c:pt>
                <c:pt idx="92">
                  <c:v>74.610683764903143</c:v>
                </c:pt>
                <c:pt idx="93">
                  <c:v>74.754390829508694</c:v>
                </c:pt>
                <c:pt idx="94">
                  <c:v>74.897454091337536</c:v>
                </c:pt>
                <c:pt idx="95">
                  <c:v>75.070500875252549</c:v>
                </c:pt>
                <c:pt idx="96">
                  <c:v>75.211911282528902</c:v>
                </c:pt>
                <c:pt idx="97">
                  <c:v>75.352708828115183</c:v>
                </c:pt>
                <c:pt idx="98">
                  <c:v>75.492900809338579</c:v>
                </c:pt>
                <c:pt idx="99">
                  <c:v>75.632494389439785</c:v>
                </c:pt>
                <c:pt idx="100">
                  <c:v>75.771496600786534</c:v>
                </c:pt>
                <c:pt idx="101">
                  <c:v>75.909914347994544</c:v>
                </c:pt>
                <c:pt idx="102">
                  <c:v>76.047754410958618</c:v>
                </c:pt>
                <c:pt idx="103">
                  <c:v>76.185023447797121</c:v>
                </c:pt>
                <c:pt idx="104">
                  <c:v>76.3217279977126</c:v>
                </c:pt>
                <c:pt idx="105">
                  <c:v>76.48460494801607</c:v>
                </c:pt>
                <c:pt idx="106">
                  <c:v>76.619886738391699</c:v>
                </c:pt>
                <c:pt idx="107">
                  <c:v>76.75462864034921</c:v>
                </c:pt>
                <c:pt idx="108">
                  <c:v>76.888836610350566</c:v>
                </c:pt>
                <c:pt idx="109">
                  <c:v>77.022516502907337</c:v>
                </c:pt>
                <c:pt idx="110">
                  <c:v>77.15567407286666</c:v>
                </c:pt>
                <c:pt idx="111">
                  <c:v>77.288314977635281</c:v>
                </c:pt>
                <c:pt idx="112">
                  <c:v>77.420444779343654</c:v>
                </c:pt>
                <c:pt idx="113">
                  <c:v>77.552068946951962</c:v>
                </c:pt>
                <c:pt idx="114">
                  <c:v>77.683192858299833</c:v>
                </c:pt>
                <c:pt idx="115">
                  <c:v>77.837422851772288</c:v>
                </c:pt>
                <c:pt idx="116">
                  <c:v>77.967305757966884</c:v>
                </c:pt>
                <c:pt idx="117">
                  <c:v>78.096708340362795</c:v>
                </c:pt>
                <c:pt idx="118">
                  <c:v>78.225635535918315</c:v>
                </c:pt>
                <c:pt idx="119">
                  <c:v>78.354092202500581</c:v>
                </c:pt>
                <c:pt idx="120">
                  <c:v>78.482083120552844</c:v>
                </c:pt>
                <c:pt idx="121">
                  <c:v>78.609612994719001</c:v>
                </c:pt>
                <c:pt idx="122">
                  <c:v>78.736686455426749</c:v>
                </c:pt>
                <c:pt idx="123">
                  <c:v>78.863308060430612</c:v>
                </c:pt>
                <c:pt idx="124">
                  <c:v>78.989482296315884</c:v>
                </c:pt>
                <c:pt idx="125">
                  <c:v>79.136251913718183</c:v>
                </c:pt>
                <c:pt idx="126">
                  <c:v>79.261331581925958</c:v>
                </c:pt>
                <c:pt idx="127">
                  <c:v>79.385980295917918</c:v>
                </c:pt>
                <c:pt idx="128">
                  <c:v>79.510202201740995</c:v>
                </c:pt>
                <c:pt idx="129">
                  <c:v>79.634001383023261</c:v>
                </c:pt>
                <c:pt idx="130">
                  <c:v>79.75738186221443</c:v>
                </c:pt>
                <c:pt idx="131">
                  <c:v>79.880347601796529</c:v>
                </c:pt>
                <c:pt idx="132">
                  <c:v>80.002902505465315</c:v>
                </c:pt>
                <c:pt idx="133">
                  <c:v>80.125050419283411</c:v>
                </c:pt>
                <c:pt idx="134">
                  <c:v>80.246795132805929</c:v>
                </c:pt>
                <c:pt idx="135">
                  <c:v>80.387048595795946</c:v>
                </c:pt>
                <c:pt idx="136">
                  <c:v>80.507818721845538</c:v>
                </c:pt>
                <c:pt idx="137">
                  <c:v>80.628199354148734</c:v>
                </c:pt>
                <c:pt idx="138">
                  <c:v>80.748194014563609</c:v>
                </c:pt>
                <c:pt idx="139">
                  <c:v>80.867806174935012</c:v>
                </c:pt>
                <c:pt idx="140">
                  <c:v>80.987039258035452</c:v>
                </c:pt>
                <c:pt idx="141">
                  <c:v>81.105896638484339</c:v>
                </c:pt>
                <c:pt idx="142">
                  <c:v>81.224381643646254</c:v>
                </c:pt>
                <c:pt idx="143">
                  <c:v>81.34249755450864</c:v>
                </c:pt>
                <c:pt idx="144">
                  <c:v>81.460247606539667</c:v>
                </c:pt>
                <c:pt idx="145">
                  <c:v>81.594749856291926</c:v>
                </c:pt>
                <c:pt idx="146">
                  <c:v>81.711625044877565</c:v>
                </c:pt>
                <c:pt idx="147">
                  <c:v>81.828145958297483</c:v>
                </c:pt>
                <c:pt idx="148">
                  <c:v>81.944315618277614</c:v>
                </c:pt>
                <c:pt idx="149">
                  <c:v>82.060137005939353</c:v>
                </c:pt>
                <c:pt idx="150">
                  <c:v>82.175613062524363</c:v>
                </c:pt>
                <c:pt idx="151">
                  <c:v>82.290746690103461</c:v>
                </c:pt>
                <c:pt idx="152">
                  <c:v>82.405540752270099</c:v>
                </c:pt>
                <c:pt idx="153">
                  <c:v>82.519998074818844</c:v>
                </c:pt>
                <c:pt idx="154">
                  <c:v>82.634121446409196</c:v>
                </c:pt>
                <c:pt idx="155">
                  <c:v>82.763501742148236</c:v>
                </c:pt>
                <c:pt idx="156">
                  <c:v>82.876834179076766</c:v>
                </c:pt>
                <c:pt idx="157">
                  <c:v>82.989842558098715</c:v>
                </c:pt>
                <c:pt idx="158">
                  <c:v>83.102529494895009</c:v>
                </c:pt>
                <c:pt idx="159">
                  <c:v>83.214897571789464</c:v>
                </c:pt>
                <c:pt idx="160">
                  <c:v>83.326949338315302</c:v>
                </c:pt>
                <c:pt idx="161">
                  <c:v>83.438687311769797</c:v>
                </c:pt>
                <c:pt idx="162">
                  <c:v>83.550113977757533</c:v>
                </c:pt>
                <c:pt idx="163">
                  <c:v>83.661231790722326</c:v>
                </c:pt>
                <c:pt idx="164">
                  <c:v>83.77204317446828</c:v>
                </c:pt>
                <c:pt idx="165">
                  <c:v>83.896826111433583</c:v>
                </c:pt>
                <c:pt idx="166">
                  <c:v>84.006917969296254</c:v>
                </c:pt>
                <c:pt idx="167">
                  <c:v>84.116711926061626</c:v>
                </c:pt>
                <c:pt idx="168">
                  <c:v>84.22621026383959</c:v>
                </c:pt>
                <c:pt idx="169">
                  <c:v>84.335415237047812</c:v>
                </c:pt>
                <c:pt idx="170">
                  <c:v>84.444329072860327</c:v>
                </c:pt>
                <c:pt idx="171">
                  <c:v>84.552953971647185</c:v>
                </c:pt>
                <c:pt idx="172">
                  <c:v>84.661292107405473</c:v>
                </c:pt>
                <c:pt idx="173">
                  <c:v>84.769345628181838</c:v>
                </c:pt>
                <c:pt idx="174">
                  <c:v>84.877116656568077</c:v>
                </c:pt>
                <c:pt idx="175">
                  <c:v>84.997744690060316</c:v>
                </c:pt>
                <c:pt idx="176">
                  <c:v>85.104857536949964</c:v>
                </c:pt>
                <c:pt idx="177">
                  <c:v>85.211695303841211</c:v>
                </c:pt>
                <c:pt idx="178">
                  <c:v>85.318259995921807</c:v>
                </c:pt>
                <c:pt idx="179">
                  <c:v>85.424553595172981</c:v>
                </c:pt>
                <c:pt idx="180">
                  <c:v>85.530578060728971</c:v>
                </c:pt>
                <c:pt idx="181">
                  <c:v>85.636335329230093</c:v>
                </c:pt>
                <c:pt idx="182">
                  <c:v>85.741827315169118</c:v>
                </c:pt>
                <c:pt idx="183">
                  <c:v>85.847055912044283</c:v>
                </c:pt>
                <c:pt idx="184">
                  <c:v>85.952022995359215</c:v>
                </c:pt>
                <c:pt idx="185">
                  <c:v>86.068873158956748</c:v>
                </c:pt>
                <c:pt idx="186">
                  <c:v>86.173235205862397</c:v>
                </c:pt>
                <c:pt idx="187">
                  <c:v>86.277342224647114</c:v>
                </c:pt>
                <c:pt idx="188">
                  <c:v>86.381195988433518</c:v>
                </c:pt>
                <c:pt idx="189">
                  <c:v>86.484798250732936</c:v>
                </c:pt>
                <c:pt idx="190">
                  <c:v>86.588150745740137</c:v>
                </c:pt>
                <c:pt idx="191">
                  <c:v>86.691255188620374</c:v>
                </c:pt>
                <c:pt idx="192">
                  <c:v>86.794113283920737</c:v>
                </c:pt>
                <c:pt idx="193">
                  <c:v>86.896726745193675</c:v>
                </c:pt>
                <c:pt idx="194">
                  <c:v>86.999097325681845</c:v>
                </c:pt>
                <c:pt idx="195">
                  <c:v>87.112493628013169</c:v>
                </c:pt>
                <c:pt idx="196">
                  <c:v>87.214305393709594</c:v>
                </c:pt>
                <c:pt idx="197">
                  <c:v>87.31587986251121</c:v>
                </c:pt>
                <c:pt idx="198">
                  <c:v>87.417218611427671</c:v>
                </c:pt>
                <c:pt idx="199">
                  <c:v>87.518323200804872</c:v>
                </c:pt>
                <c:pt idx="200">
                  <c:v>87.619195174542583</c:v>
                </c:pt>
                <c:pt idx="201">
                  <c:v>87.719836141624</c:v>
                </c:pt>
                <c:pt idx="202">
                  <c:v>87.82024789665013</c:v>
                </c:pt>
                <c:pt idx="203">
                  <c:v>87.920432550075446</c:v>
                </c:pt>
                <c:pt idx="204">
                  <c:v>88.020392648761188</c:v>
                </c:pt>
                <c:pt idx="205">
                  <c:v>88.130611284977363</c:v>
                </c:pt>
                <c:pt idx="206">
                  <c:v>88.230050081725693</c:v>
                </c:pt>
                <c:pt idx="207">
                  <c:v>88.329267351675853</c:v>
                </c:pt>
                <c:pt idx="208">
                  <c:v>88.428264505199664</c:v>
                </c:pt>
                <c:pt idx="209">
                  <c:v>88.52704293818195</c:v>
                </c:pt>
                <c:pt idx="210">
                  <c:v>88.625604845356762</c:v>
                </c:pt>
                <c:pt idx="211">
                  <c:v>88.723953691885285</c:v>
                </c:pt>
                <c:pt idx="212">
                  <c:v>88.82209443090332</c:v>
                </c:pt>
                <c:pt idx="213">
                  <c:v>88.920033536932849</c:v>
                </c:pt>
                <c:pt idx="214">
                  <c:v>89.017778910374659</c:v>
                </c:pt>
                <c:pt idx="215">
                  <c:v>89.124999252460725</c:v>
                </c:pt>
                <c:pt idx="216">
                  <c:v>89.222222781227345</c:v>
                </c:pt>
                <c:pt idx="217">
                  <c:v>89.319238886913979</c:v>
                </c:pt>
                <c:pt idx="218">
                  <c:v>89.416048835022565</c:v>
                </c:pt>
                <c:pt idx="219">
                  <c:v>89.512662009930082</c:v>
                </c:pt>
                <c:pt idx="220">
                  <c:v>89.609093310642038</c:v>
                </c:pt>
                <c:pt idx="221">
                  <c:v>89.705361082065565</c:v>
                </c:pt>
                <c:pt idx="222">
                  <c:v>89.801485491198576</c:v>
                </c:pt>
                <c:pt idx="223">
                  <c:v>89.897487271350954</c:v>
                </c:pt>
                <c:pt idx="224">
                  <c:v>89.993386769300074</c:v>
                </c:pt>
                <c:pt idx="225">
                  <c:v>90.097234540126905</c:v>
                </c:pt>
                <c:pt idx="226">
                  <c:v>90.192383838093747</c:v>
                </c:pt>
                <c:pt idx="227">
                  <c:v>90.287338367999908</c:v>
                </c:pt>
                <c:pt idx="228">
                  <c:v>90.382180584097796</c:v>
                </c:pt>
                <c:pt idx="229">
                  <c:v>90.47697501704971</c:v>
                </c:pt>
                <c:pt idx="230">
                  <c:v>90.571771024877364</c:v>
                </c:pt>
                <c:pt idx="231">
                  <c:v>90.666605173395638</c:v>
                </c:pt>
                <c:pt idx="232">
                  <c:v>90.761503292722324</c:v>
                </c:pt>
                <c:pt idx="233">
                  <c:v>90.85648225084212</c:v>
                </c:pt>
                <c:pt idx="234">
                  <c:v>90.951551480246764</c:v>
                </c:pt>
                <c:pt idx="235">
                  <c:v>91.048727519795364</c:v>
                </c:pt>
                <c:pt idx="236">
                  <c:v>91.14192913715533</c:v>
                </c:pt>
                <c:pt idx="237">
                  <c:v>91.235760528978744</c:v>
                </c:pt>
                <c:pt idx="238">
                  <c:v>91.330124913617013</c:v>
                </c:pt>
                <c:pt idx="239">
                  <c:v>91.424935095326248</c:v>
                </c:pt>
                <c:pt idx="240">
                  <c:v>91.520112510060102</c:v>
                </c:pt>
                <c:pt idx="241">
                  <c:v>91.615586366662541</c:v>
                </c:pt>
                <c:pt idx="242">
                  <c:v>91.711292873920272</c:v>
                </c:pt>
                <c:pt idx="243">
                  <c:v>91.807174544888625</c:v>
                </c:pt>
                <c:pt idx="244">
                  <c:v>91.903179570763157</c:v>
                </c:pt>
                <c:pt idx="245">
                  <c:v>91.980743693395027</c:v>
                </c:pt>
                <c:pt idx="246">
                  <c:v>92.080243055389531</c:v>
                </c:pt>
                <c:pt idx="247">
                  <c:v>92.179404375361386</c:v>
                </c:pt>
                <c:pt idx="248">
                  <c:v>92.278226730709306</c:v>
                </c:pt>
                <c:pt idx="249">
                  <c:v>92.376709242664802</c:v>
                </c:pt>
                <c:pt idx="250">
                  <c:v>92.474851076084477</c:v>
                </c:pt>
                <c:pt idx="251">
                  <c:v>92.572651439239806</c:v>
                </c:pt>
                <c:pt idx="252">
                  <c:v>92.670109583603747</c:v>
                </c:pt>
                <c:pt idx="253">
                  <c:v>92.767224803633894</c:v>
                </c:pt>
                <c:pt idx="254">
                  <c:v>92.863996436551915</c:v>
                </c:pt>
                <c:pt idx="255">
                  <c:v>92.975737313340133</c:v>
                </c:pt>
                <c:pt idx="256">
                  <c:v>93.071856255108088</c:v>
                </c:pt>
                <c:pt idx="257">
                  <c:v>93.167627928840631</c:v>
                </c:pt>
                <c:pt idx="258">
                  <c:v>93.263051850264205</c:v>
                </c:pt>
                <c:pt idx="259">
                  <c:v>93.358127576861534</c:v>
                </c:pt>
                <c:pt idx="260">
                  <c:v>93.452854707637741</c:v>
                </c:pt>
                <c:pt idx="261">
                  <c:v>93.547232882879158</c:v>
                </c:pt>
                <c:pt idx="262">
                  <c:v>93.641261783905222</c:v>
                </c:pt>
                <c:pt idx="263">
                  <c:v>93.734941132814058</c:v>
                </c:pt>
                <c:pt idx="264">
                  <c:v>93.828270692221992</c:v>
                </c:pt>
                <c:pt idx="265">
                  <c:v>93.936926731019611</c:v>
                </c:pt>
                <c:pt idx="266">
                  <c:v>94.029572992433501</c:v>
                </c:pt>
                <c:pt idx="267">
                  <c:v>94.1218671430764</c:v>
                </c:pt>
                <c:pt idx="268">
                  <c:v>94.213809116237528</c:v>
                </c:pt>
                <c:pt idx="269">
                  <c:v>94.305398884623656</c:v>
                </c:pt>
                <c:pt idx="270">
                  <c:v>94.396636460051894</c:v>
                </c:pt>
                <c:pt idx="271">
                  <c:v>94.487521893139828</c:v>
                </c:pt>
                <c:pt idx="272">
                  <c:v>94.578055272993524</c:v>
                </c:pt>
                <c:pt idx="273">
                  <c:v>94.668236726893355</c:v>
                </c:pt>
                <c:pt idx="274">
                  <c:v>94.758066419977993</c:v>
                </c:pt>
                <c:pt idx="275">
                  <c:v>94.863389345158552</c:v>
                </c:pt>
                <c:pt idx="276">
                  <c:v>94.952514498862499</c:v>
                </c:pt>
                <c:pt idx="277">
                  <c:v>95.041286874687671</c:v>
                </c:pt>
                <c:pt idx="278">
                  <c:v>95.129706800098873</c:v>
                </c:pt>
                <c:pt idx="279">
                  <c:v>95.217774638906022</c:v>
                </c:pt>
                <c:pt idx="280">
                  <c:v>95.305490790931273</c:v>
                </c:pt>
                <c:pt idx="281">
                  <c:v>95.392855691676729</c:v>
                </c:pt>
                <c:pt idx="282">
                  <c:v>95.479869811991762</c:v>
                </c:pt>
                <c:pt idx="283">
                  <c:v>95.56653365773974</c:v>
                </c:pt>
                <c:pt idx="284">
                  <c:v>95.652847769490378</c:v>
                </c:pt>
                <c:pt idx="285">
                  <c:v>95.754640882197961</c:v>
                </c:pt>
                <c:pt idx="286">
                  <c:v>95.84023825711418</c:v>
                </c:pt>
                <c:pt idx="287">
                  <c:v>95.925486128799747</c:v>
                </c:pt>
                <c:pt idx="288">
                  <c:v>96.010385188170304</c:v>
                </c:pt>
                <c:pt idx="289">
                  <c:v>96.094936159158578</c:v>
                </c:pt>
                <c:pt idx="290">
                  <c:v>96.179139798385833</c:v>
                </c:pt>
                <c:pt idx="291">
                  <c:v>96.262996894827012</c:v>
                </c:pt>
                <c:pt idx="292">
                  <c:v>96.346508269471485</c:v>
                </c:pt>
                <c:pt idx="293">
                  <c:v>96.429674775246127</c:v>
                </c:pt>
                <c:pt idx="294">
                  <c:v>96.512497297571116</c:v>
                </c:pt>
                <c:pt idx="295">
                  <c:v>96.610614631360178</c:v>
                </c:pt>
                <c:pt idx="296">
                  <c:v>96.692716973969922</c:v>
                </c:pt>
                <c:pt idx="297">
                  <c:v>96.774476722505298</c:v>
                </c:pt>
                <c:pt idx="298">
                  <c:v>96.855894898053066</c:v>
                </c:pt>
                <c:pt idx="299">
                  <c:v>96.936972551431111</c:v>
                </c:pt>
                <c:pt idx="300">
                  <c:v>97.017710762797577</c:v>
                </c:pt>
                <c:pt idx="301">
                  <c:v>97.098110641271731</c:v>
                </c:pt>
                <c:pt idx="302">
                  <c:v>97.178173327217934</c:v>
                </c:pt>
                <c:pt idx="303">
                  <c:v>97.257899998495986</c:v>
                </c:pt>
                <c:pt idx="304">
                  <c:v>97.337291881041708</c:v>
                </c:pt>
                <c:pt idx="305">
                  <c:v>97.431638057457675</c:v>
                </c:pt>
                <c:pt idx="306">
                  <c:v>97.510314459323666</c:v>
                </c:pt>
                <c:pt idx="307">
                  <c:v>97.588658477982918</c:v>
                </c:pt>
                <c:pt idx="308">
                  <c:v>97.666671431833493</c:v>
                </c:pt>
                <c:pt idx="309">
                  <c:v>97.744354665095713</c:v>
                </c:pt>
                <c:pt idx="310">
                  <c:v>97.821709547539072</c:v>
                </c:pt>
                <c:pt idx="311">
                  <c:v>97.898737500733802</c:v>
                </c:pt>
                <c:pt idx="312">
                  <c:v>97.975440039998418</c:v>
                </c:pt>
                <c:pt idx="313">
                  <c:v>98.051818823953212</c:v>
                </c:pt>
                <c:pt idx="314">
                  <c:v>98.127875705776262</c:v>
                </c:pt>
                <c:pt idx="315">
                  <c:v>98.21840207611757</c:v>
                </c:pt>
                <c:pt idx="316">
                  <c:v>98.293754645916223</c:v>
                </c:pt>
                <c:pt idx="317">
                  <c:v>98.368788016488679</c:v>
                </c:pt>
                <c:pt idx="318">
                  <c:v>98.44350376445567</c:v>
                </c:pt>
                <c:pt idx="319">
                  <c:v>98.517903489529317</c:v>
                </c:pt>
                <c:pt idx="320">
                  <c:v>98.591989079486339</c:v>
                </c:pt>
                <c:pt idx="321">
                  <c:v>98.66576289337992</c:v>
                </c:pt>
                <c:pt idx="322">
                  <c:v>98.739227879546362</c:v>
                </c:pt>
                <c:pt idx="323">
                  <c:v>98.812387642183666</c:v>
                </c:pt>
                <c:pt idx="324">
                  <c:v>98.885246467919004</c:v>
                </c:pt>
                <c:pt idx="325">
                  <c:v>98.971927774104046</c:v>
                </c:pt>
                <c:pt idx="326">
                  <c:v>99.044088351640838</c:v>
                </c:pt>
                <c:pt idx="327">
                  <c:v>99.115945496158545</c:v>
                </c:pt>
                <c:pt idx="328">
                  <c:v>99.187501015192069</c:v>
                </c:pt>
                <c:pt idx="329">
                  <c:v>99.258759389099495</c:v>
                </c:pt>
                <c:pt idx="330">
                  <c:v>99.32972721842215</c:v>
                </c:pt>
                <c:pt idx="331">
                  <c:v>99.400412755044357</c:v>
                </c:pt>
                <c:pt idx="332">
                  <c:v>99.470825505919422</c:v>
                </c:pt>
                <c:pt idx="333">
                  <c:v>99.540975899536988</c:v>
                </c:pt>
                <c:pt idx="334">
                  <c:v>99.610875006546237</c:v>
                </c:pt>
                <c:pt idx="335">
                  <c:v>99.693533549471979</c:v>
                </c:pt>
                <c:pt idx="336">
                  <c:v>99.762659796817971</c:v>
                </c:pt>
                <c:pt idx="337">
                  <c:v>99.831500686493754</c:v>
                </c:pt>
                <c:pt idx="338">
                  <c:v>99.900084754266359</c:v>
                </c:pt>
                <c:pt idx="339">
                  <c:v>99.968437682326098</c:v>
                </c:pt>
                <c:pt idx="340">
                  <c:v>100.03658258464425</c:v>
                </c:pt>
                <c:pt idx="341">
                  <c:v>100.10454026379497</c:v>
                </c:pt>
                <c:pt idx="342">
                  <c:v>100.17232944209502</c:v>
                </c:pt>
                <c:pt idx="343">
                  <c:v>100.23996696962946</c:v>
                </c:pt>
                <c:pt idx="344">
                  <c:v>100.30746801147485</c:v>
                </c:pt>
                <c:pt idx="345">
                  <c:v>100.38479602293188</c:v>
                </c:pt>
                <c:pt idx="346">
                  <c:v>100.45106869357582</c:v>
                </c:pt>
                <c:pt idx="347">
                  <c:v>100.51734136421975</c:v>
                </c:pt>
                <c:pt idx="348">
                  <c:v>100.58361403486369</c:v>
                </c:pt>
                <c:pt idx="349">
                  <c:v>100.64988670550761</c:v>
                </c:pt>
                <c:pt idx="350">
                  <c:v>100.71615937615155</c:v>
                </c:pt>
                <c:pt idx="351">
                  <c:v>100.78243204679549</c:v>
                </c:pt>
                <c:pt idx="352">
                  <c:v>100.84870471743942</c:v>
                </c:pt>
                <c:pt idx="353">
                  <c:v>100.91497738808336</c:v>
                </c:pt>
                <c:pt idx="354">
                  <c:v>100.98125005872728</c:v>
                </c:pt>
                <c:pt idx="355">
                  <c:v>101.04752272937122</c:v>
                </c:pt>
              </c:numCache>
            </c:numRef>
          </c:val>
        </c:ser>
        <c:ser>
          <c:idx val="10"/>
          <c:order val="9"/>
          <c:tx>
            <c:strRef>
              <c:f>Table!$Y$1</c:f>
              <c:strCache>
                <c:ptCount val="1"/>
                <c:pt idx="0">
                  <c:v>97th</c:v>
                </c:pt>
              </c:strCache>
            </c:strRef>
          </c:tx>
          <c:spPr>
            <a:ln w="12700">
              <a:solidFill>
                <a:srgbClr val="CCFFCC"/>
              </a:solidFill>
              <a:prstDash val="solid"/>
            </a:ln>
          </c:spPr>
          <c:marker>
            <c:symbol val="none"/>
          </c:marker>
          <c:cat>
            <c:numRef>
              <c:f>Table!$O$2:$O$362</c:f>
              <c:numCache>
                <c:formatCode>_(* #,##0.0_);_(* \(#,##0.0\);_(* "-"??_);_(@_)</c:formatCode>
                <c:ptCount val="361"/>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pt idx="18">
                  <c:v>1.8</c:v>
                </c:pt>
                <c:pt idx="19">
                  <c:v>1.9</c:v>
                </c:pt>
                <c:pt idx="20">
                  <c:v>2</c:v>
                </c:pt>
                <c:pt idx="21">
                  <c:v>2.1</c:v>
                </c:pt>
                <c:pt idx="22">
                  <c:v>2.2000000000000002</c:v>
                </c:pt>
                <c:pt idx="23">
                  <c:v>2.2999999999999998</c:v>
                </c:pt>
                <c:pt idx="24">
                  <c:v>2.4</c:v>
                </c:pt>
                <c:pt idx="25">
                  <c:v>2.5</c:v>
                </c:pt>
                <c:pt idx="26">
                  <c:v>2.6</c:v>
                </c:pt>
                <c:pt idx="27">
                  <c:v>2.7</c:v>
                </c:pt>
                <c:pt idx="28">
                  <c:v>2.8</c:v>
                </c:pt>
                <c:pt idx="29">
                  <c:v>2.9</c:v>
                </c:pt>
                <c:pt idx="30">
                  <c:v>3</c:v>
                </c:pt>
                <c:pt idx="31">
                  <c:v>3.1</c:v>
                </c:pt>
                <c:pt idx="32">
                  <c:v>3.2</c:v>
                </c:pt>
                <c:pt idx="33">
                  <c:v>3.3</c:v>
                </c:pt>
                <c:pt idx="34">
                  <c:v>3.4</c:v>
                </c:pt>
                <c:pt idx="35">
                  <c:v>3.5</c:v>
                </c:pt>
                <c:pt idx="36">
                  <c:v>3.6</c:v>
                </c:pt>
                <c:pt idx="37">
                  <c:v>3.7</c:v>
                </c:pt>
                <c:pt idx="38">
                  <c:v>3.8</c:v>
                </c:pt>
                <c:pt idx="39">
                  <c:v>3.9</c:v>
                </c:pt>
                <c:pt idx="40">
                  <c:v>4</c:v>
                </c:pt>
                <c:pt idx="41">
                  <c:v>4.0999999999999996</c:v>
                </c:pt>
                <c:pt idx="42">
                  <c:v>4.2</c:v>
                </c:pt>
                <c:pt idx="43">
                  <c:v>4.3</c:v>
                </c:pt>
                <c:pt idx="44">
                  <c:v>4.4000000000000004</c:v>
                </c:pt>
                <c:pt idx="45">
                  <c:v>4.5</c:v>
                </c:pt>
                <c:pt idx="46">
                  <c:v>4.5999999999999996</c:v>
                </c:pt>
                <c:pt idx="47">
                  <c:v>4.7</c:v>
                </c:pt>
                <c:pt idx="48">
                  <c:v>4.8</c:v>
                </c:pt>
                <c:pt idx="49">
                  <c:v>4.9000000000000004</c:v>
                </c:pt>
                <c:pt idx="50">
                  <c:v>5</c:v>
                </c:pt>
                <c:pt idx="51">
                  <c:v>5.0999999999999996</c:v>
                </c:pt>
                <c:pt idx="52">
                  <c:v>5.2</c:v>
                </c:pt>
                <c:pt idx="53">
                  <c:v>5.3</c:v>
                </c:pt>
                <c:pt idx="54">
                  <c:v>5.4</c:v>
                </c:pt>
                <c:pt idx="55">
                  <c:v>5.5</c:v>
                </c:pt>
                <c:pt idx="56">
                  <c:v>5.6</c:v>
                </c:pt>
                <c:pt idx="57">
                  <c:v>5.7</c:v>
                </c:pt>
                <c:pt idx="58">
                  <c:v>5.8</c:v>
                </c:pt>
                <c:pt idx="59">
                  <c:v>5.9</c:v>
                </c:pt>
                <c:pt idx="60">
                  <c:v>6</c:v>
                </c:pt>
                <c:pt idx="61">
                  <c:v>6.1</c:v>
                </c:pt>
                <c:pt idx="62">
                  <c:v>6.2</c:v>
                </c:pt>
                <c:pt idx="63">
                  <c:v>6.3</c:v>
                </c:pt>
                <c:pt idx="64">
                  <c:v>6.4</c:v>
                </c:pt>
                <c:pt idx="65">
                  <c:v>6.5</c:v>
                </c:pt>
                <c:pt idx="66">
                  <c:v>6.6</c:v>
                </c:pt>
                <c:pt idx="67">
                  <c:v>6.7</c:v>
                </c:pt>
                <c:pt idx="68">
                  <c:v>6.8</c:v>
                </c:pt>
                <c:pt idx="69">
                  <c:v>6.9</c:v>
                </c:pt>
                <c:pt idx="70">
                  <c:v>7</c:v>
                </c:pt>
                <c:pt idx="71">
                  <c:v>7.1</c:v>
                </c:pt>
                <c:pt idx="72">
                  <c:v>7.2</c:v>
                </c:pt>
                <c:pt idx="73">
                  <c:v>7.3</c:v>
                </c:pt>
                <c:pt idx="74">
                  <c:v>7.4</c:v>
                </c:pt>
                <c:pt idx="75">
                  <c:v>7.5</c:v>
                </c:pt>
                <c:pt idx="76">
                  <c:v>7.6</c:v>
                </c:pt>
                <c:pt idx="77">
                  <c:v>7.7</c:v>
                </c:pt>
                <c:pt idx="78">
                  <c:v>7.8</c:v>
                </c:pt>
                <c:pt idx="79">
                  <c:v>7.9</c:v>
                </c:pt>
                <c:pt idx="80">
                  <c:v>8</c:v>
                </c:pt>
                <c:pt idx="81">
                  <c:v>8.1</c:v>
                </c:pt>
                <c:pt idx="82">
                  <c:v>8.1999999999999993</c:v>
                </c:pt>
                <c:pt idx="83">
                  <c:v>8.3000000000000007</c:v>
                </c:pt>
                <c:pt idx="84">
                  <c:v>8.4</c:v>
                </c:pt>
                <c:pt idx="85">
                  <c:v>8.5</c:v>
                </c:pt>
                <c:pt idx="86">
                  <c:v>8.6</c:v>
                </c:pt>
                <c:pt idx="87">
                  <c:v>8.6999999999999993</c:v>
                </c:pt>
                <c:pt idx="88">
                  <c:v>8.8000000000000007</c:v>
                </c:pt>
                <c:pt idx="89">
                  <c:v>8.9</c:v>
                </c:pt>
                <c:pt idx="90">
                  <c:v>9</c:v>
                </c:pt>
                <c:pt idx="91">
                  <c:v>9.1</c:v>
                </c:pt>
                <c:pt idx="92">
                  <c:v>9.1999999999999993</c:v>
                </c:pt>
                <c:pt idx="93">
                  <c:v>9.3000000000000007</c:v>
                </c:pt>
                <c:pt idx="94">
                  <c:v>9.4</c:v>
                </c:pt>
                <c:pt idx="95">
                  <c:v>9.5</c:v>
                </c:pt>
                <c:pt idx="96">
                  <c:v>9.6</c:v>
                </c:pt>
                <c:pt idx="97">
                  <c:v>9.6999999999999993</c:v>
                </c:pt>
                <c:pt idx="98">
                  <c:v>9.8000000000000007</c:v>
                </c:pt>
                <c:pt idx="99">
                  <c:v>9.9</c:v>
                </c:pt>
                <c:pt idx="100">
                  <c:v>10</c:v>
                </c:pt>
                <c:pt idx="101">
                  <c:v>10.1</c:v>
                </c:pt>
                <c:pt idx="102">
                  <c:v>10.199999999999999</c:v>
                </c:pt>
                <c:pt idx="103">
                  <c:v>10.3</c:v>
                </c:pt>
                <c:pt idx="104">
                  <c:v>10.4</c:v>
                </c:pt>
                <c:pt idx="105">
                  <c:v>10.5</c:v>
                </c:pt>
                <c:pt idx="106">
                  <c:v>10.6</c:v>
                </c:pt>
                <c:pt idx="107">
                  <c:v>10.7</c:v>
                </c:pt>
                <c:pt idx="108">
                  <c:v>10.8</c:v>
                </c:pt>
                <c:pt idx="109">
                  <c:v>10.9</c:v>
                </c:pt>
                <c:pt idx="110">
                  <c:v>11</c:v>
                </c:pt>
                <c:pt idx="111">
                  <c:v>11.1</c:v>
                </c:pt>
                <c:pt idx="112">
                  <c:v>11.2</c:v>
                </c:pt>
                <c:pt idx="113">
                  <c:v>11.3</c:v>
                </c:pt>
                <c:pt idx="114">
                  <c:v>11.4</c:v>
                </c:pt>
                <c:pt idx="115">
                  <c:v>11.5</c:v>
                </c:pt>
                <c:pt idx="116">
                  <c:v>11.6</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16.100000000000001</c:v>
                </c:pt>
                <c:pt idx="162">
                  <c:v>16.2</c:v>
                </c:pt>
                <c:pt idx="163">
                  <c:v>16.3</c:v>
                </c:pt>
                <c:pt idx="164">
                  <c:v>16.399999999999999</c:v>
                </c:pt>
                <c:pt idx="165">
                  <c:v>16.5</c:v>
                </c:pt>
                <c:pt idx="166">
                  <c:v>16.600000000000001</c:v>
                </c:pt>
                <c:pt idx="167">
                  <c:v>16.7</c:v>
                </c:pt>
                <c:pt idx="168">
                  <c:v>16.8</c:v>
                </c:pt>
                <c:pt idx="169">
                  <c:v>16.899999999999999</c:v>
                </c:pt>
                <c:pt idx="170">
                  <c:v>17</c:v>
                </c:pt>
                <c:pt idx="171">
                  <c:v>17.100000000000001</c:v>
                </c:pt>
                <c:pt idx="172">
                  <c:v>17.2</c:v>
                </c:pt>
                <c:pt idx="173">
                  <c:v>17.3</c:v>
                </c:pt>
                <c:pt idx="174">
                  <c:v>17.399999999999999</c:v>
                </c:pt>
                <c:pt idx="175">
                  <c:v>17.5</c:v>
                </c:pt>
                <c:pt idx="176">
                  <c:v>17.600000000000001</c:v>
                </c:pt>
                <c:pt idx="177">
                  <c:v>17.7</c:v>
                </c:pt>
                <c:pt idx="178">
                  <c:v>17.8</c:v>
                </c:pt>
                <c:pt idx="179">
                  <c:v>17.899999999999999</c:v>
                </c:pt>
                <c:pt idx="180">
                  <c:v>18</c:v>
                </c:pt>
                <c:pt idx="181">
                  <c:v>18.100000000000001</c:v>
                </c:pt>
                <c:pt idx="182">
                  <c:v>18.2</c:v>
                </c:pt>
                <c:pt idx="183">
                  <c:v>18.3</c:v>
                </c:pt>
                <c:pt idx="184">
                  <c:v>18.399999999999999</c:v>
                </c:pt>
                <c:pt idx="185">
                  <c:v>18.5</c:v>
                </c:pt>
                <c:pt idx="186">
                  <c:v>18.600000000000001</c:v>
                </c:pt>
                <c:pt idx="187">
                  <c:v>18.7</c:v>
                </c:pt>
                <c:pt idx="188">
                  <c:v>18.8</c:v>
                </c:pt>
                <c:pt idx="189">
                  <c:v>18.899999999999999</c:v>
                </c:pt>
                <c:pt idx="190">
                  <c:v>19</c:v>
                </c:pt>
                <c:pt idx="191">
                  <c:v>19.100000000000001</c:v>
                </c:pt>
                <c:pt idx="192">
                  <c:v>19.2</c:v>
                </c:pt>
                <c:pt idx="193">
                  <c:v>19.3</c:v>
                </c:pt>
                <c:pt idx="194">
                  <c:v>19.399999999999999</c:v>
                </c:pt>
                <c:pt idx="195">
                  <c:v>19.5</c:v>
                </c:pt>
                <c:pt idx="196">
                  <c:v>19.600000000000001</c:v>
                </c:pt>
                <c:pt idx="197">
                  <c:v>19.7</c:v>
                </c:pt>
                <c:pt idx="198">
                  <c:v>19.8</c:v>
                </c:pt>
                <c:pt idx="199">
                  <c:v>19.899999999999999</c:v>
                </c:pt>
                <c:pt idx="200">
                  <c:v>20</c:v>
                </c:pt>
                <c:pt idx="201">
                  <c:v>20.100000000000001</c:v>
                </c:pt>
                <c:pt idx="202">
                  <c:v>20.2</c:v>
                </c:pt>
                <c:pt idx="203">
                  <c:v>20.3</c:v>
                </c:pt>
                <c:pt idx="204">
                  <c:v>20.399999999999999</c:v>
                </c:pt>
                <c:pt idx="205">
                  <c:v>20.5</c:v>
                </c:pt>
                <c:pt idx="206">
                  <c:v>20.6</c:v>
                </c:pt>
                <c:pt idx="207">
                  <c:v>20.7</c:v>
                </c:pt>
                <c:pt idx="208">
                  <c:v>20.8</c:v>
                </c:pt>
                <c:pt idx="209">
                  <c:v>20.9</c:v>
                </c:pt>
                <c:pt idx="210">
                  <c:v>21</c:v>
                </c:pt>
                <c:pt idx="211">
                  <c:v>21.1</c:v>
                </c:pt>
                <c:pt idx="212">
                  <c:v>21.2</c:v>
                </c:pt>
                <c:pt idx="213">
                  <c:v>21.3</c:v>
                </c:pt>
                <c:pt idx="214">
                  <c:v>21.4</c:v>
                </c:pt>
                <c:pt idx="215">
                  <c:v>21.5</c:v>
                </c:pt>
                <c:pt idx="216">
                  <c:v>21.6</c:v>
                </c:pt>
                <c:pt idx="217">
                  <c:v>21.7</c:v>
                </c:pt>
                <c:pt idx="218">
                  <c:v>21.8</c:v>
                </c:pt>
                <c:pt idx="219">
                  <c:v>21.9</c:v>
                </c:pt>
                <c:pt idx="220">
                  <c:v>22</c:v>
                </c:pt>
                <c:pt idx="221">
                  <c:v>22.1</c:v>
                </c:pt>
                <c:pt idx="222">
                  <c:v>22.2</c:v>
                </c:pt>
                <c:pt idx="223">
                  <c:v>22.3</c:v>
                </c:pt>
                <c:pt idx="224">
                  <c:v>22.4</c:v>
                </c:pt>
                <c:pt idx="225">
                  <c:v>22.5</c:v>
                </c:pt>
                <c:pt idx="226">
                  <c:v>22.6</c:v>
                </c:pt>
                <c:pt idx="227">
                  <c:v>22.7</c:v>
                </c:pt>
                <c:pt idx="228">
                  <c:v>22.8</c:v>
                </c:pt>
                <c:pt idx="229">
                  <c:v>22.9</c:v>
                </c:pt>
                <c:pt idx="230">
                  <c:v>23</c:v>
                </c:pt>
                <c:pt idx="231">
                  <c:v>23.1</c:v>
                </c:pt>
                <c:pt idx="232">
                  <c:v>23.2</c:v>
                </c:pt>
                <c:pt idx="233">
                  <c:v>23.3</c:v>
                </c:pt>
                <c:pt idx="234">
                  <c:v>23.4</c:v>
                </c:pt>
                <c:pt idx="235">
                  <c:v>23.5</c:v>
                </c:pt>
                <c:pt idx="236">
                  <c:v>23.6</c:v>
                </c:pt>
                <c:pt idx="237">
                  <c:v>23.7</c:v>
                </c:pt>
                <c:pt idx="238">
                  <c:v>23.8</c:v>
                </c:pt>
                <c:pt idx="239">
                  <c:v>23.9</c:v>
                </c:pt>
                <c:pt idx="240">
                  <c:v>24</c:v>
                </c:pt>
                <c:pt idx="241">
                  <c:v>24.1</c:v>
                </c:pt>
                <c:pt idx="242">
                  <c:v>24.2</c:v>
                </c:pt>
                <c:pt idx="243">
                  <c:v>24.3</c:v>
                </c:pt>
                <c:pt idx="244">
                  <c:v>24.4</c:v>
                </c:pt>
                <c:pt idx="245">
                  <c:v>24.5</c:v>
                </c:pt>
                <c:pt idx="246">
                  <c:v>24.6</c:v>
                </c:pt>
                <c:pt idx="247">
                  <c:v>24.7</c:v>
                </c:pt>
                <c:pt idx="248">
                  <c:v>24.8</c:v>
                </c:pt>
                <c:pt idx="249">
                  <c:v>24.9</c:v>
                </c:pt>
                <c:pt idx="250">
                  <c:v>25</c:v>
                </c:pt>
                <c:pt idx="251">
                  <c:v>25.1</c:v>
                </c:pt>
                <c:pt idx="252">
                  <c:v>25.2</c:v>
                </c:pt>
                <c:pt idx="253">
                  <c:v>25.3</c:v>
                </c:pt>
                <c:pt idx="254">
                  <c:v>25.4</c:v>
                </c:pt>
                <c:pt idx="255">
                  <c:v>25.5</c:v>
                </c:pt>
                <c:pt idx="256">
                  <c:v>25.6</c:v>
                </c:pt>
                <c:pt idx="257">
                  <c:v>25.7</c:v>
                </c:pt>
                <c:pt idx="258">
                  <c:v>25.8</c:v>
                </c:pt>
                <c:pt idx="259">
                  <c:v>25.9</c:v>
                </c:pt>
                <c:pt idx="260">
                  <c:v>26</c:v>
                </c:pt>
                <c:pt idx="261">
                  <c:v>26.1</c:v>
                </c:pt>
                <c:pt idx="262">
                  <c:v>26.2</c:v>
                </c:pt>
                <c:pt idx="263">
                  <c:v>26.3</c:v>
                </c:pt>
                <c:pt idx="264">
                  <c:v>26.4</c:v>
                </c:pt>
                <c:pt idx="265">
                  <c:v>26.5</c:v>
                </c:pt>
                <c:pt idx="266">
                  <c:v>26.6</c:v>
                </c:pt>
                <c:pt idx="267">
                  <c:v>26.7</c:v>
                </c:pt>
                <c:pt idx="268">
                  <c:v>26.8</c:v>
                </c:pt>
                <c:pt idx="269">
                  <c:v>26.9</c:v>
                </c:pt>
                <c:pt idx="270">
                  <c:v>27</c:v>
                </c:pt>
                <c:pt idx="271">
                  <c:v>27.1</c:v>
                </c:pt>
                <c:pt idx="272">
                  <c:v>27.2</c:v>
                </c:pt>
                <c:pt idx="273">
                  <c:v>27.3</c:v>
                </c:pt>
                <c:pt idx="274">
                  <c:v>27.4</c:v>
                </c:pt>
                <c:pt idx="275">
                  <c:v>27.5</c:v>
                </c:pt>
                <c:pt idx="276">
                  <c:v>27.6</c:v>
                </c:pt>
                <c:pt idx="277">
                  <c:v>27.7</c:v>
                </c:pt>
                <c:pt idx="278">
                  <c:v>27.8</c:v>
                </c:pt>
                <c:pt idx="279">
                  <c:v>27.9</c:v>
                </c:pt>
                <c:pt idx="280">
                  <c:v>28</c:v>
                </c:pt>
                <c:pt idx="281">
                  <c:v>28.1</c:v>
                </c:pt>
                <c:pt idx="282">
                  <c:v>28.2</c:v>
                </c:pt>
                <c:pt idx="283">
                  <c:v>28.3</c:v>
                </c:pt>
                <c:pt idx="284">
                  <c:v>28.4</c:v>
                </c:pt>
                <c:pt idx="285">
                  <c:v>28.5</c:v>
                </c:pt>
                <c:pt idx="286">
                  <c:v>28.6</c:v>
                </c:pt>
                <c:pt idx="287">
                  <c:v>28.7</c:v>
                </c:pt>
                <c:pt idx="288">
                  <c:v>28.8</c:v>
                </c:pt>
                <c:pt idx="289">
                  <c:v>28.9</c:v>
                </c:pt>
                <c:pt idx="290">
                  <c:v>29</c:v>
                </c:pt>
                <c:pt idx="291">
                  <c:v>29.1</c:v>
                </c:pt>
                <c:pt idx="292">
                  <c:v>29.2</c:v>
                </c:pt>
                <c:pt idx="293">
                  <c:v>29.3</c:v>
                </c:pt>
                <c:pt idx="294">
                  <c:v>29.4</c:v>
                </c:pt>
                <c:pt idx="295">
                  <c:v>29.5</c:v>
                </c:pt>
                <c:pt idx="296">
                  <c:v>29.6</c:v>
                </c:pt>
                <c:pt idx="297">
                  <c:v>29.7</c:v>
                </c:pt>
                <c:pt idx="298">
                  <c:v>29.8</c:v>
                </c:pt>
                <c:pt idx="299">
                  <c:v>29.9</c:v>
                </c:pt>
                <c:pt idx="300">
                  <c:v>30</c:v>
                </c:pt>
                <c:pt idx="301">
                  <c:v>30.1</c:v>
                </c:pt>
                <c:pt idx="302">
                  <c:v>30.2</c:v>
                </c:pt>
                <c:pt idx="303">
                  <c:v>30.3</c:v>
                </c:pt>
                <c:pt idx="304">
                  <c:v>30.4</c:v>
                </c:pt>
                <c:pt idx="305">
                  <c:v>30.5</c:v>
                </c:pt>
                <c:pt idx="306">
                  <c:v>30.6</c:v>
                </c:pt>
                <c:pt idx="307">
                  <c:v>30.7</c:v>
                </c:pt>
                <c:pt idx="308">
                  <c:v>30.8</c:v>
                </c:pt>
                <c:pt idx="309">
                  <c:v>30.9</c:v>
                </c:pt>
                <c:pt idx="310">
                  <c:v>31</c:v>
                </c:pt>
                <c:pt idx="311">
                  <c:v>31.1</c:v>
                </c:pt>
                <c:pt idx="312">
                  <c:v>31.2</c:v>
                </c:pt>
                <c:pt idx="313">
                  <c:v>31.3</c:v>
                </c:pt>
                <c:pt idx="314">
                  <c:v>31.4</c:v>
                </c:pt>
                <c:pt idx="315">
                  <c:v>31.5</c:v>
                </c:pt>
                <c:pt idx="316">
                  <c:v>31.6</c:v>
                </c:pt>
                <c:pt idx="317">
                  <c:v>31.7</c:v>
                </c:pt>
                <c:pt idx="318">
                  <c:v>31.8</c:v>
                </c:pt>
                <c:pt idx="319">
                  <c:v>31.9</c:v>
                </c:pt>
                <c:pt idx="320">
                  <c:v>32</c:v>
                </c:pt>
                <c:pt idx="321">
                  <c:v>32.1</c:v>
                </c:pt>
                <c:pt idx="322">
                  <c:v>32.200000000000003</c:v>
                </c:pt>
                <c:pt idx="323">
                  <c:v>32.299999999999997</c:v>
                </c:pt>
                <c:pt idx="324">
                  <c:v>32.4</c:v>
                </c:pt>
                <c:pt idx="325">
                  <c:v>32.5</c:v>
                </c:pt>
                <c:pt idx="326">
                  <c:v>32.6</c:v>
                </c:pt>
                <c:pt idx="327">
                  <c:v>32.700000000000003</c:v>
                </c:pt>
                <c:pt idx="328">
                  <c:v>32.799999999999997</c:v>
                </c:pt>
                <c:pt idx="329">
                  <c:v>32.9</c:v>
                </c:pt>
                <c:pt idx="330">
                  <c:v>33</c:v>
                </c:pt>
                <c:pt idx="331">
                  <c:v>33.1</c:v>
                </c:pt>
                <c:pt idx="332">
                  <c:v>33.200000000000003</c:v>
                </c:pt>
                <c:pt idx="333">
                  <c:v>33.299999999999997</c:v>
                </c:pt>
                <c:pt idx="334">
                  <c:v>33.4</c:v>
                </c:pt>
                <c:pt idx="335">
                  <c:v>33.5</c:v>
                </c:pt>
                <c:pt idx="336">
                  <c:v>33.6</c:v>
                </c:pt>
                <c:pt idx="337">
                  <c:v>33.700000000000003</c:v>
                </c:pt>
                <c:pt idx="338">
                  <c:v>33.799999999999997</c:v>
                </c:pt>
                <c:pt idx="339">
                  <c:v>33.9</c:v>
                </c:pt>
                <c:pt idx="340">
                  <c:v>34</c:v>
                </c:pt>
                <c:pt idx="341">
                  <c:v>34.1</c:v>
                </c:pt>
                <c:pt idx="342">
                  <c:v>34.200000000000003</c:v>
                </c:pt>
                <c:pt idx="343">
                  <c:v>34.299999999999997</c:v>
                </c:pt>
                <c:pt idx="344">
                  <c:v>34.4</c:v>
                </c:pt>
                <c:pt idx="345">
                  <c:v>34.5</c:v>
                </c:pt>
                <c:pt idx="346">
                  <c:v>34.6</c:v>
                </c:pt>
                <c:pt idx="347">
                  <c:v>34.700000000000003</c:v>
                </c:pt>
                <c:pt idx="348">
                  <c:v>34.799999999999997</c:v>
                </c:pt>
                <c:pt idx="349">
                  <c:v>34.9</c:v>
                </c:pt>
                <c:pt idx="350">
                  <c:v>35</c:v>
                </c:pt>
                <c:pt idx="351">
                  <c:v>35.1</c:v>
                </c:pt>
                <c:pt idx="352">
                  <c:v>35.200000000000003</c:v>
                </c:pt>
                <c:pt idx="353">
                  <c:v>35.299999999999997</c:v>
                </c:pt>
                <c:pt idx="354">
                  <c:v>35.4</c:v>
                </c:pt>
                <c:pt idx="355">
                  <c:v>35.5</c:v>
                </c:pt>
                <c:pt idx="356">
                  <c:v>35.6</c:v>
                </c:pt>
                <c:pt idx="357">
                  <c:v>35.700000000000003</c:v>
                </c:pt>
                <c:pt idx="358">
                  <c:v>35.799999999999997</c:v>
                </c:pt>
                <c:pt idx="359">
                  <c:v>35.9</c:v>
                </c:pt>
                <c:pt idx="360">
                  <c:v>36</c:v>
                </c:pt>
              </c:numCache>
            </c:numRef>
          </c:cat>
          <c:val>
            <c:numRef>
              <c:f>Table!$Y$2:$Y$362</c:f>
              <c:numCache>
                <c:formatCode>General</c:formatCode>
                <c:ptCount val="361"/>
                <c:pt idx="0">
                  <c:v>54.495273640368801</c:v>
                </c:pt>
                <c:pt idx="1">
                  <c:v>54.921675038296158</c:v>
                </c:pt>
                <c:pt idx="2">
                  <c:v>55.330318098291229</c:v>
                </c:pt>
                <c:pt idx="3">
                  <c:v>55.723486478294568</c:v>
                </c:pt>
                <c:pt idx="4">
                  <c:v>56.103059547777363</c:v>
                </c:pt>
                <c:pt idx="5">
                  <c:v>56.627280630005593</c:v>
                </c:pt>
                <c:pt idx="6">
                  <c:v>56.964890338271509</c:v>
                </c:pt>
                <c:pt idx="7">
                  <c:v>57.296159998307928</c:v>
                </c:pt>
                <c:pt idx="8">
                  <c:v>57.62135182570853</c:v>
                </c:pt>
                <c:pt idx="9">
                  <c:v>57.940713783568441</c:v>
                </c:pt>
                <c:pt idx="10">
                  <c:v>58.254480476757898</c:v>
                </c:pt>
                <c:pt idx="11">
                  <c:v>58.562873984858442</c:v>
                </c:pt>
                <c:pt idx="12">
                  <c:v>58.866104638232123</c:v>
                </c:pt>
                <c:pt idx="13">
                  <c:v>59.164371741353676</c:v>
                </c:pt>
                <c:pt idx="14">
                  <c:v>59.457864247222062</c:v>
                </c:pt>
                <c:pt idx="15">
                  <c:v>60.003377712664744</c:v>
                </c:pt>
                <c:pt idx="16">
                  <c:v>60.277586938635736</c:v>
                </c:pt>
                <c:pt idx="17">
                  <c:v>60.548078272313965</c:v>
                </c:pt>
                <c:pt idx="18">
                  <c:v>60.814971404307627</c:v>
                </c:pt>
                <c:pt idx="19">
                  <c:v>61.078380715463013</c:v>
                </c:pt>
                <c:pt idx="20">
                  <c:v>61.338415557763362</c:v>
                </c:pt>
                <c:pt idx="21">
                  <c:v>61.595180518595228</c:v>
                </c:pt>
                <c:pt idx="22">
                  <c:v>61.84877566944769</c:v>
                </c:pt>
                <c:pt idx="23">
                  <c:v>62.099296800037514</c:v>
                </c:pt>
                <c:pt idx="24">
                  <c:v>62.346835638786231</c:v>
                </c:pt>
                <c:pt idx="25">
                  <c:v>62.745469972374693</c:v>
                </c:pt>
                <c:pt idx="26">
                  <c:v>62.982500275418026</c:v>
                </c:pt>
                <c:pt idx="27">
                  <c:v>63.217009592250612</c:v>
                </c:pt>
                <c:pt idx="28">
                  <c:v>63.44906451586148</c:v>
                </c:pt>
                <c:pt idx="29">
                  <c:v>63.678729138466537</c:v>
                </c:pt>
                <c:pt idx="30">
                  <c:v>63.906065166082058</c:v>
                </c:pt>
                <c:pt idx="31">
                  <c:v>64.131132027119818</c:v>
                </c:pt>
                <c:pt idx="32">
                  <c:v>64.353986975345947</c:v>
                </c:pt>
                <c:pt idx="33">
                  <c:v>64.574685187524693</c:v>
                </c:pt>
                <c:pt idx="34">
                  <c:v>64.793279856048599</c:v>
                </c:pt>
                <c:pt idx="35">
                  <c:v>65.115773002808027</c:v>
                </c:pt>
                <c:pt idx="36">
                  <c:v>65.327593443743879</c:v>
                </c:pt>
                <c:pt idx="37">
                  <c:v>65.537558828359295</c:v>
                </c:pt>
                <c:pt idx="38">
                  <c:v>65.745710741912035</c:v>
                </c:pt>
                <c:pt idx="39">
                  <c:v>65.952089414621753</c:v>
                </c:pt>
                <c:pt idx="40">
                  <c:v>66.156733776459674</c:v>
                </c:pt>
                <c:pt idx="41">
                  <c:v>66.359681509381147</c:v>
                </c:pt>
                <c:pt idx="42">
                  <c:v>66.56096909713348</c:v>
                </c:pt>
                <c:pt idx="43">
                  <c:v>66.760631872763796</c:v>
                </c:pt>
                <c:pt idx="44">
                  <c:v>66.958704063945021</c:v>
                </c:pt>
                <c:pt idx="45">
                  <c:v>67.233977412166539</c:v>
                </c:pt>
                <c:pt idx="46">
                  <c:v>67.427247289898105</c:v>
                </c:pt>
                <c:pt idx="47">
                  <c:v>67.619077963886753</c:v>
                </c:pt>
                <c:pt idx="48">
                  <c:v>67.809497469009244</c:v>
                </c:pt>
                <c:pt idx="49">
                  <c:v>67.998533033000911</c:v>
                </c:pt>
                <c:pt idx="50">
                  <c:v>68.186211105674417</c:v>
                </c:pt>
                <c:pt idx="51">
                  <c:v>68.372557386904447</c:v>
                </c:pt>
                <c:pt idx="52">
                  <c:v>68.557596853436635</c:v>
                </c:pt>
                <c:pt idx="53">
                  <c:v>68.741353784576091</c:v>
                </c:pt>
                <c:pt idx="54">
                  <c:v>68.923851786807973</c:v>
                </c:pt>
                <c:pt idx="55">
                  <c:v>69.166676189482189</c:v>
                </c:pt>
                <c:pt idx="56">
                  <c:v>69.345554029784509</c:v>
                </c:pt>
                <c:pt idx="57">
                  <c:v>69.523273015111599</c:v>
                </c:pt>
                <c:pt idx="58">
                  <c:v>69.699853108925936</c:v>
                </c:pt>
                <c:pt idx="59">
                  <c:v>69.875313759736031</c:v>
                </c:pt>
                <c:pt idx="60">
                  <c:v>70.049673917974687</c:v>
                </c:pt>
                <c:pt idx="61">
                  <c:v>70.222952052226276</c:v>
                </c:pt>
                <c:pt idx="62">
                  <c:v>70.395166164831252</c:v>
                </c:pt>
                <c:pt idx="63">
                  <c:v>70.566333806894832</c:v>
                </c:pt>
                <c:pt idx="64">
                  <c:v>70.736472092725549</c:v>
                </c:pt>
                <c:pt idx="65">
                  <c:v>70.955454592505447</c:v>
                </c:pt>
                <c:pt idx="66">
                  <c:v>71.122743883055364</c:v>
                </c:pt>
                <c:pt idx="67">
                  <c:v>71.289073953255041</c:v>
                </c:pt>
                <c:pt idx="68">
                  <c:v>71.454459617026913</c:v>
                </c:pt>
                <c:pt idx="69">
                  <c:v>71.618915342122591</c:v>
                </c:pt>
                <c:pt idx="70">
                  <c:v>71.782455260490593</c:v>
                </c:pt>
                <c:pt idx="71">
                  <c:v>71.945093178276011</c:v>
                </c:pt>
                <c:pt idx="72">
                  <c:v>72.106842585466993</c:v>
                </c:pt>
                <c:pt idx="73">
                  <c:v>72.267716665202059</c:v>
                </c:pt>
                <c:pt idx="74">
                  <c:v>72.427728302751945</c:v>
                </c:pt>
                <c:pt idx="75">
                  <c:v>72.628347498004672</c:v>
                </c:pt>
                <c:pt idx="76">
                  <c:v>72.786044585052124</c:v>
                </c:pt>
                <c:pt idx="77">
                  <c:v>72.942930590973717</c:v>
                </c:pt>
                <c:pt idx="78">
                  <c:v>73.099016867983693</c:v>
                </c:pt>
                <c:pt idx="79">
                  <c:v>73.254314525802613</c:v>
                </c:pt>
                <c:pt idx="80">
                  <c:v>73.408834438344826</c:v>
                </c:pt>
                <c:pt idx="81">
                  <c:v>73.562587250185786</c:v>
                </c:pt>
                <c:pt idx="82">
                  <c:v>73.715583382817641</c:v>
                </c:pt>
                <c:pt idx="83">
                  <c:v>73.867833040700944</c:v>
                </c:pt>
                <c:pt idx="84">
                  <c:v>74.01934621712013</c:v>
                </c:pt>
                <c:pt idx="85">
                  <c:v>74.205318368479169</c:v>
                </c:pt>
                <c:pt idx="86">
                  <c:v>74.354904644268061</c:v>
                </c:pt>
                <c:pt idx="87">
                  <c:v>74.50379336107342</c:v>
                </c:pt>
                <c:pt idx="88">
                  <c:v>74.651993446172952</c:v>
                </c:pt>
                <c:pt idx="89">
                  <c:v>74.7995136512248</c:v>
                </c:pt>
                <c:pt idx="90">
                  <c:v>74.946362556754451</c:v>
                </c:pt>
                <c:pt idx="91">
                  <c:v>75.092548576504313</c:v>
                </c:pt>
                <c:pt idx="92">
                  <c:v>75.238079961650669</c:v>
                </c:pt>
                <c:pt idx="93">
                  <c:v>75.382964804892737</c:v>
                </c:pt>
                <c:pt idx="94">
                  <c:v>75.527211044418237</c:v>
                </c:pt>
                <c:pt idx="95">
                  <c:v>75.701181126368013</c:v>
                </c:pt>
                <c:pt idx="96">
                  <c:v>75.843791812321612</c:v>
                </c:pt>
                <c:pt idx="97">
                  <c:v>75.985794212068726</c:v>
                </c:pt>
                <c:pt idx="98">
                  <c:v>76.127195496691442</c:v>
                </c:pt>
                <c:pt idx="99">
                  <c:v>76.268002706521372</c:v>
                </c:pt>
                <c:pt idx="100">
                  <c:v>76.40822275425306</c:v>
                </c:pt>
                <c:pt idx="101">
                  <c:v>76.547862427967829</c:v>
                </c:pt>
                <c:pt idx="102">
                  <c:v>76.686928394071401</c:v>
                </c:pt>
                <c:pt idx="103">
                  <c:v>76.8254272001478</c:v>
                </c:pt>
                <c:pt idx="104">
                  <c:v>76.963365277732507</c:v>
                </c:pt>
                <c:pt idx="105">
                  <c:v>77.127287985903948</c:v>
                </c:pt>
                <c:pt idx="106">
                  <c:v>77.263815809792817</c:v>
                </c:pt>
                <c:pt idx="107">
                  <c:v>77.399807058295863</c:v>
                </c:pt>
                <c:pt idx="108">
                  <c:v>77.535267594990813</c:v>
                </c:pt>
                <c:pt idx="109">
                  <c:v>77.670203183838197</c:v>
                </c:pt>
                <c:pt idx="110">
                  <c:v>77.804619491400814</c:v>
                </c:pt>
                <c:pt idx="111">
                  <c:v>77.938522089003584</c:v>
                </c:pt>
                <c:pt idx="112">
                  <c:v>78.07191645483536</c:v>
                </c:pt>
                <c:pt idx="113">
                  <c:v>78.204807975994811</c:v>
                </c:pt>
                <c:pt idx="114">
                  <c:v>78.337201950481784</c:v>
                </c:pt>
                <c:pt idx="115">
                  <c:v>78.492566224792668</c:v>
                </c:pt>
                <c:pt idx="116">
                  <c:v>78.623728294823209</c:v>
                </c:pt>
                <c:pt idx="117">
                  <c:v>78.754412425245349</c:v>
                </c:pt>
                <c:pt idx="118">
                  <c:v>78.884623483464608</c:v>
                </c:pt>
                <c:pt idx="119">
                  <c:v>79.014366259464438</c:v>
                </c:pt>
                <c:pt idx="120">
                  <c:v>79.143645467428456</c:v>
                </c:pt>
                <c:pt idx="121">
                  <c:v>79.272465747321377</c:v>
                </c:pt>
                <c:pt idx="122">
                  <c:v>79.400831666429866</c:v>
                </c:pt>
                <c:pt idx="123">
                  <c:v>79.528747720864502</c:v>
                </c:pt>
                <c:pt idx="124">
                  <c:v>79.656218337023972</c:v>
                </c:pt>
                <c:pt idx="125">
                  <c:v>79.80418692509808</c:v>
                </c:pt>
                <c:pt idx="126">
                  <c:v>79.930569599044617</c:v>
                </c:pt>
                <c:pt idx="127">
                  <c:v>80.056523007437931</c:v>
                </c:pt>
                <c:pt idx="128">
                  <c:v>80.18205124346288</c:v>
                </c:pt>
                <c:pt idx="129">
                  <c:v>80.307158339104575</c:v>
                </c:pt>
                <c:pt idx="130">
                  <c:v>80.431848266357633</c:v>
                </c:pt>
                <c:pt idx="131">
                  <c:v>80.556124938406256</c:v>
                </c:pt>
                <c:pt idx="132">
                  <c:v>80.679992210776206</c:v>
                </c:pt>
                <c:pt idx="133">
                  <c:v>80.803453882459209</c:v>
                </c:pt>
                <c:pt idx="134">
                  <c:v>80.926513697010677</c:v>
                </c:pt>
                <c:pt idx="135">
                  <c:v>81.068013664563466</c:v>
                </c:pt>
                <c:pt idx="136">
                  <c:v>81.190103682977764</c:v>
                </c:pt>
                <c:pt idx="137">
                  <c:v>81.311805367687413</c:v>
                </c:pt>
                <c:pt idx="138">
                  <c:v>81.433122199879904</c:v>
                </c:pt>
                <c:pt idx="139">
                  <c:v>81.554057611635088</c:v>
                </c:pt>
                <c:pt idx="140">
                  <c:v>81.674614986843849</c:v>
                </c:pt>
                <c:pt idx="141">
                  <c:v>81.794797662105736</c:v>
                </c:pt>
                <c:pt idx="142">
                  <c:v>81.914608927606182</c:v>
                </c:pt>
                <c:pt idx="143">
                  <c:v>82.034052027973829</c:v>
                </c:pt>
                <c:pt idx="144">
                  <c:v>82.153130163118476</c:v>
                </c:pt>
                <c:pt idx="145">
                  <c:v>82.288913848706486</c:v>
                </c:pt>
                <c:pt idx="146">
                  <c:v>82.407120530074209</c:v>
                </c:pt>
                <c:pt idx="147">
                  <c:v>82.524973689612295</c:v>
                </c:pt>
                <c:pt idx="148">
                  <c:v>82.642476317431786</c:v>
                </c:pt>
                <c:pt idx="149">
                  <c:v>82.759631363722718</c:v>
                </c:pt>
                <c:pt idx="150">
                  <c:v>82.876441739462692</c:v>
                </c:pt>
                <c:pt idx="151">
                  <c:v>82.992910317110173</c:v>
                </c:pt>
                <c:pt idx="152">
                  <c:v>83.109039931282666</c:v>
                </c:pt>
                <c:pt idx="153">
                  <c:v>83.224833379420346</c:v>
                </c:pt>
                <c:pt idx="154">
                  <c:v>83.340293422435423</c:v>
                </c:pt>
                <c:pt idx="155">
                  <c:v>83.470980662383752</c:v>
                </c:pt>
                <c:pt idx="156">
                  <c:v>83.585652125455027</c:v>
                </c:pt>
                <c:pt idx="157">
                  <c:v>83.699999967807244</c:v>
                </c:pt>
                <c:pt idx="158">
                  <c:v>83.814026780341081</c:v>
                </c:pt>
                <c:pt idx="159">
                  <c:v>83.92773512112251</c:v>
                </c:pt>
                <c:pt idx="160">
                  <c:v>84.041127515937461</c:v>
                </c:pt>
                <c:pt idx="161">
                  <c:v>84.154206458835034</c:v>
                </c:pt>
                <c:pt idx="162">
                  <c:v>84.266974412659437</c:v>
                </c:pt>
                <c:pt idx="163">
                  <c:v>84.37943380957104</c:v>
                </c:pt>
                <c:pt idx="164">
                  <c:v>84.491587051556735</c:v>
                </c:pt>
                <c:pt idx="165">
                  <c:v>84.617695293096531</c:v>
                </c:pt>
                <c:pt idx="166">
                  <c:v>84.72913054897721</c:v>
                </c:pt>
                <c:pt idx="167">
                  <c:v>84.840268093145596</c:v>
                </c:pt>
                <c:pt idx="168">
                  <c:v>84.951110188155326</c:v>
                </c:pt>
                <c:pt idx="169">
                  <c:v>85.061659069272054</c:v>
                </c:pt>
                <c:pt idx="170">
                  <c:v>85.171916944913235</c:v>
                </c:pt>
                <c:pt idx="171">
                  <c:v>85.281885997079129</c:v>
                </c:pt>
                <c:pt idx="172">
                  <c:v>85.3915683817755</c:v>
                </c:pt>
                <c:pt idx="173">
                  <c:v>85.50096622942803</c:v>
                </c:pt>
                <c:pt idx="174">
                  <c:v>85.610081645371793</c:v>
                </c:pt>
                <c:pt idx="175">
                  <c:v>85.732047851903303</c:v>
                </c:pt>
                <c:pt idx="176">
                  <c:v>85.840505990661001</c:v>
                </c:pt>
                <c:pt idx="177">
                  <c:v>85.948689043242837</c:v>
                </c:pt>
                <c:pt idx="178">
                  <c:v>86.056598999322674</c:v>
                </c:pt>
                <c:pt idx="179">
                  <c:v>86.16423782568387</c:v>
                </c:pt>
                <c:pt idx="180">
                  <c:v>86.271607466572192</c:v>
                </c:pt>
                <c:pt idx="181">
                  <c:v>86.378709844042788</c:v>
                </c:pt>
                <c:pt idx="182">
                  <c:v>86.485546858300879</c:v>
                </c:pt>
                <c:pt idx="183">
                  <c:v>86.592120388865723</c:v>
                </c:pt>
                <c:pt idx="184">
                  <c:v>86.698432297619931</c:v>
                </c:pt>
                <c:pt idx="185">
                  <c:v>86.816629239480221</c:v>
                </c:pt>
                <c:pt idx="186">
                  <c:v>86.922336516479334</c:v>
                </c:pt>
                <c:pt idx="187">
                  <c:v>87.027788604041149</c:v>
                </c:pt>
                <c:pt idx="188">
                  <c:v>87.132987262934591</c:v>
                </c:pt>
                <c:pt idx="189">
                  <c:v>87.237934234567078</c:v>
                </c:pt>
                <c:pt idx="190">
                  <c:v>87.342631241278212</c:v>
                </c:pt>
                <c:pt idx="191">
                  <c:v>87.447079986623649</c:v>
                </c:pt>
                <c:pt idx="192">
                  <c:v>87.551282163949338</c:v>
                </c:pt>
                <c:pt idx="193">
                  <c:v>87.655239476407786</c:v>
                </c:pt>
                <c:pt idx="194">
                  <c:v>87.758953668261825</c:v>
                </c:pt>
                <c:pt idx="195">
                  <c:v>87.87370200947133</c:v>
                </c:pt>
                <c:pt idx="196">
                  <c:v>87.976857392097472</c:v>
                </c:pt>
                <c:pt idx="197">
                  <c:v>88.079775192975603</c:v>
                </c:pt>
                <c:pt idx="198">
                  <c:v>88.182456979259427</c:v>
                </c:pt>
                <c:pt idx="199">
                  <c:v>88.284904301678395</c:v>
                </c:pt>
                <c:pt idx="200">
                  <c:v>88.387118694732621</c:v>
                </c:pt>
                <c:pt idx="201">
                  <c:v>88.489101759880526</c:v>
                </c:pt>
                <c:pt idx="202">
                  <c:v>88.590855288533774</c:v>
                </c:pt>
                <c:pt idx="203">
                  <c:v>88.692381394948214</c:v>
                </c:pt>
                <c:pt idx="204">
                  <c:v>88.793682639225977</c:v>
                </c:pt>
                <c:pt idx="205">
                  <c:v>88.905255835732802</c:v>
                </c:pt>
                <c:pt idx="206">
                  <c:v>89.006035400878773</c:v>
                </c:pt>
                <c:pt idx="207">
                  <c:v>89.106593055813804</c:v>
                </c:pt>
                <c:pt idx="208">
                  <c:v>89.20693020344909</c:v>
                </c:pt>
                <c:pt idx="209">
                  <c:v>89.307048232220623</c:v>
                </c:pt>
                <c:pt idx="210">
                  <c:v>89.406949346211675</c:v>
                </c:pt>
                <c:pt idx="211">
                  <c:v>89.506637046413005</c:v>
                </c:pt>
                <c:pt idx="212">
                  <c:v>89.606116352678185</c:v>
                </c:pt>
                <c:pt idx="213">
                  <c:v>89.705393837725808</c:v>
                </c:pt>
                <c:pt idx="214">
                  <c:v>89.804477529556053</c:v>
                </c:pt>
                <c:pt idx="215">
                  <c:v>89.913051487192448</c:v>
                </c:pt>
                <c:pt idx="216">
                  <c:v>90.011611950229025</c:v>
                </c:pt>
                <c:pt idx="217">
                  <c:v>90.109964532166671</c:v>
                </c:pt>
                <c:pt idx="218">
                  <c:v>90.208110491164447</c:v>
                </c:pt>
                <c:pt idx="219">
                  <c:v>90.306059372131159</c:v>
                </c:pt>
                <c:pt idx="220">
                  <c:v>90.403826348224982</c:v>
                </c:pt>
                <c:pt idx="221">
                  <c:v>90.501430109064756</c:v>
                </c:pt>
                <c:pt idx="222">
                  <c:v>90.598891203154452</c:v>
                </c:pt>
                <c:pt idx="223">
                  <c:v>90.696230756028285</c:v>
                </c:pt>
                <c:pt idx="224">
                  <c:v>90.793469497657384</c:v>
                </c:pt>
                <c:pt idx="225">
                  <c:v>90.898656117558261</c:v>
                </c:pt>
                <c:pt idx="226">
                  <c:v>90.995137769605506</c:v>
                </c:pt>
                <c:pt idx="227">
                  <c:v>91.091424122144417</c:v>
                </c:pt>
                <c:pt idx="228">
                  <c:v>91.187599300831579</c:v>
                </c:pt>
                <c:pt idx="229">
                  <c:v>91.283729133069329</c:v>
                </c:pt>
                <c:pt idx="230">
                  <c:v>91.379863956622785</c:v>
                </c:pt>
                <c:pt idx="231">
                  <c:v>91.476041049961651</c:v>
                </c:pt>
                <c:pt idx="232">
                  <c:v>91.572286731892831</c:v>
                </c:pt>
                <c:pt idx="233">
                  <c:v>91.668618172319256</c:v>
                </c:pt>
                <c:pt idx="234">
                  <c:v>91.765044950900631</c:v>
                </c:pt>
                <c:pt idx="235">
                  <c:v>91.863472638030657</c:v>
                </c:pt>
                <c:pt idx="236">
                  <c:v>91.958001294994617</c:v>
                </c:pt>
                <c:pt idx="237">
                  <c:v>92.053175909016062</c:v>
                </c:pt>
                <c:pt idx="238">
                  <c:v>92.148897623209095</c:v>
                </c:pt>
                <c:pt idx="239">
                  <c:v>92.245077368603859</c:v>
                </c:pt>
                <c:pt idx="240">
                  <c:v>92.341634890011505</c:v>
                </c:pt>
                <c:pt idx="241">
                  <c:v>92.438497869273476</c:v>
                </c:pt>
                <c:pt idx="242">
                  <c:v>92.535601136157098</c:v>
                </c:pt>
                <c:pt idx="243">
                  <c:v>92.63288595813296</c:v>
                </c:pt>
                <c:pt idx="244">
                  <c:v>92.730299401146127</c:v>
                </c:pt>
                <c:pt idx="245">
                  <c:v>92.808759207670221</c:v>
                </c:pt>
                <c:pt idx="246">
                  <c:v>92.909747435208999</c:v>
                </c:pt>
                <c:pt idx="247">
                  <c:v>93.010393050946348</c:v>
                </c:pt>
                <c:pt idx="248">
                  <c:v>93.110695077156805</c:v>
                </c:pt>
                <c:pt idx="249">
                  <c:v>93.210652582680382</c:v>
                </c:pt>
                <c:pt idx="250">
                  <c:v>93.310264682631242</c:v>
                </c:pt>
                <c:pt idx="251">
                  <c:v>93.409530538109635</c:v>
                </c:pt>
                <c:pt idx="252">
                  <c:v>93.508449355915744</c:v>
                </c:pt>
                <c:pt idx="253">
                  <c:v>93.607020388264644</c:v>
                </c:pt>
                <c:pt idx="254">
                  <c:v>93.705242932501392</c:v>
                </c:pt>
                <c:pt idx="255">
                  <c:v>93.818641483058002</c:v>
                </c:pt>
                <c:pt idx="256">
                  <c:v>93.916203592582491</c:v>
                </c:pt>
                <c:pt idx="257">
                  <c:v>94.013413313050862</c:v>
                </c:pt>
                <c:pt idx="258">
                  <c:v>94.110270132392515</c:v>
                </c:pt>
                <c:pt idx="259">
                  <c:v>94.206773582189058</c:v>
                </c:pt>
                <c:pt idx="260">
                  <c:v>94.302923237415172</c:v>
                </c:pt>
                <c:pt idx="261">
                  <c:v>94.398718716170691</c:v>
                </c:pt>
                <c:pt idx="262">
                  <c:v>94.494159679404689</c:v>
                </c:pt>
                <c:pt idx="263">
                  <c:v>94.589245830632066</c:v>
                </c:pt>
                <c:pt idx="264">
                  <c:v>94.68397691564347</c:v>
                </c:pt>
                <c:pt idx="265">
                  <c:v>94.794262578302877</c:v>
                </c:pt>
                <c:pt idx="266">
                  <c:v>94.888300797266183</c:v>
                </c:pt>
                <c:pt idx="267">
                  <c:v>94.981981506467378</c:v>
                </c:pt>
                <c:pt idx="268">
                  <c:v>95.075304630358005</c:v>
                </c:pt>
                <c:pt idx="269">
                  <c:v>95.168270134450239</c:v>
                </c:pt>
                <c:pt idx="270">
                  <c:v>95.260878024970438</c:v>
                </c:pt>
                <c:pt idx="271">
                  <c:v>95.353128348510623</c:v>
                </c:pt>
                <c:pt idx="272">
                  <c:v>95.445021191678492</c:v>
                </c:pt>
                <c:pt idx="273">
                  <c:v>95.536556680746088</c:v>
                </c:pt>
                <c:pt idx="274">
                  <c:v>95.627734981297408</c:v>
                </c:pt>
                <c:pt idx="275">
                  <c:v>95.734644767935904</c:v>
                </c:pt>
                <c:pt idx="276">
                  <c:v>95.825107889278186</c:v>
                </c:pt>
                <c:pt idx="277">
                  <c:v>95.915212745373637</c:v>
                </c:pt>
                <c:pt idx="278">
                  <c:v>96.004959671280375</c:v>
                </c:pt>
                <c:pt idx="279">
                  <c:v>96.094349039652229</c:v>
                </c:pt>
                <c:pt idx="280">
                  <c:v>96.183381260372343</c:v>
                </c:pt>
                <c:pt idx="281">
                  <c:v>96.272056780189331</c:v>
                </c:pt>
                <c:pt idx="282">
                  <c:v>96.36037608235452</c:v>
                </c:pt>
                <c:pt idx="283">
                  <c:v>96.448339686259317</c:v>
                </c:pt>
                <c:pt idx="284">
                  <c:v>96.53594814709912</c:v>
                </c:pt>
                <c:pt idx="285">
                  <c:v>96.639275981358679</c:v>
                </c:pt>
                <c:pt idx="286">
                  <c:v>96.726156450232736</c:v>
                </c:pt>
                <c:pt idx="287">
                  <c:v>96.812682004441044</c:v>
                </c:pt>
                <c:pt idx="288">
                  <c:v>96.898853354998863</c:v>
                </c:pt>
                <c:pt idx="289">
                  <c:v>96.984671246853352</c:v>
                </c:pt>
                <c:pt idx="290">
                  <c:v>97.070136458542294</c:v>
                </c:pt>
                <c:pt idx="291">
                  <c:v>97.155249801841251</c:v>
                </c:pt>
                <c:pt idx="292">
                  <c:v>97.240012121402529</c:v>
                </c:pt>
                <c:pt idx="293">
                  <c:v>97.324424294657391</c:v>
                </c:pt>
                <c:pt idx="294">
                  <c:v>97.408487232357245</c:v>
                </c:pt>
                <c:pt idx="295">
                  <c:v>97.50808067009919</c:v>
                </c:pt>
                <c:pt idx="296">
                  <c:v>97.591411992315841</c:v>
                </c:pt>
                <c:pt idx="297">
                  <c:v>97.674395510019281</c:v>
                </c:pt>
                <c:pt idx="298">
                  <c:v>97.7570322735438</c:v>
                </c:pt>
                <c:pt idx="299">
                  <c:v>97.839323363742821</c:v>
                </c:pt>
                <c:pt idx="300">
                  <c:v>97.921269891531807</c:v>
                </c:pt>
                <c:pt idx="301">
                  <c:v>98.00287299745402</c:v>
                </c:pt>
                <c:pt idx="302">
                  <c:v>98.084133853951087</c:v>
                </c:pt>
                <c:pt idx="303">
                  <c:v>98.165053671655954</c:v>
                </c:pt>
                <c:pt idx="304">
                  <c:v>98.245633710074927</c:v>
                </c:pt>
                <c:pt idx="305">
                  <c:v>98.341393892265771</c:v>
                </c:pt>
                <c:pt idx="306">
                  <c:v>98.421247169350295</c:v>
                </c:pt>
                <c:pt idx="307">
                  <c:v>98.500763145264415</c:v>
                </c:pt>
                <c:pt idx="308">
                  <c:v>98.579943175533984</c:v>
                </c:pt>
                <c:pt idx="309">
                  <c:v>98.658788641632725</c:v>
                </c:pt>
                <c:pt idx="310">
                  <c:v>98.737300950753948</c:v>
                </c:pt>
                <c:pt idx="311">
                  <c:v>98.815481562424708</c:v>
                </c:pt>
                <c:pt idx="312">
                  <c:v>98.893332030999801</c:v>
                </c:pt>
                <c:pt idx="313">
                  <c:v>98.970854055845734</c:v>
                </c:pt>
                <c:pt idx="314">
                  <c:v>99.048049533239123</c:v>
                </c:pt>
                <c:pt idx="315">
                  <c:v>99.139926663111083</c:v>
                </c:pt>
                <c:pt idx="316">
                  <c:v>99.216406928491551</c:v>
                </c:pt>
                <c:pt idx="317">
                  <c:v>99.292563447960063</c:v>
                </c:pt>
                <c:pt idx="318">
                  <c:v>99.368397836521339</c:v>
                </c:pt>
                <c:pt idx="319">
                  <c:v>99.443911732844953</c:v>
                </c:pt>
                <c:pt idx="320">
                  <c:v>99.519107067461604</c:v>
                </c:pt>
                <c:pt idx="321">
                  <c:v>99.593986248175611</c:v>
                </c:pt>
                <c:pt idx="322">
                  <c:v>99.668552279459178</c:v>
                </c:pt>
                <c:pt idx="323">
                  <c:v>99.742808829779548</c:v>
                </c:pt>
                <c:pt idx="324">
                  <c:v>99.816760258420274</c:v>
                </c:pt>
                <c:pt idx="325">
                  <c:v>99.90472931691572</c:v>
                </c:pt>
                <c:pt idx="326">
                  <c:v>99.977972123176627</c:v>
                </c:pt>
                <c:pt idx="327">
                  <c:v>100.05090733357287</c:v>
                </c:pt>
                <c:pt idx="328">
                  <c:v>100.12353679975745</c:v>
                </c:pt>
                <c:pt idx="329">
                  <c:v>100.19586507901141</c:v>
                </c:pt>
                <c:pt idx="330">
                  <c:v>100.26789887460171</c:v>
                </c:pt>
                <c:pt idx="331">
                  <c:v>100.33964656101122</c:v>
                </c:pt>
                <c:pt idx="332">
                  <c:v>100.41111778266286</c:v>
                </c:pt>
                <c:pt idx="333">
                  <c:v>100.48232311618678</c:v>
                </c:pt>
                <c:pt idx="334">
                  <c:v>100.55327378753469</c:v>
                </c:pt>
                <c:pt idx="335">
                  <c:v>100.63715737952474</c:v>
                </c:pt>
                <c:pt idx="336">
                  <c:v>100.70732422713907</c:v>
                </c:pt>
                <c:pt idx="337">
                  <c:v>100.77720199541871</c:v>
                </c:pt>
                <c:pt idx="338">
                  <c:v>100.84681959229712</c:v>
                </c:pt>
                <c:pt idx="339">
                  <c:v>100.91620303491445</c:v>
                </c:pt>
                <c:pt idx="340">
                  <c:v>100.98537573869677</c:v>
                </c:pt>
                <c:pt idx="341">
                  <c:v>101.05435877752761</c:v>
                </c:pt>
                <c:pt idx="342">
                  <c:v>101.1231711179021</c:v>
                </c:pt>
                <c:pt idx="343">
                  <c:v>101.19182982966588</c:v>
                </c:pt>
                <c:pt idx="344">
                  <c:v>101.26035027568003</c:v>
                </c:pt>
                <c:pt idx="345">
                  <c:v>101.33882585566806</c:v>
                </c:pt>
                <c:pt idx="346">
                  <c:v>101.40610190993547</c:v>
                </c:pt>
                <c:pt idx="347">
                  <c:v>101.47337796420287</c:v>
                </c:pt>
                <c:pt idx="348">
                  <c:v>101.54065401847028</c:v>
                </c:pt>
                <c:pt idx="349">
                  <c:v>101.60793007273767</c:v>
                </c:pt>
                <c:pt idx="350">
                  <c:v>101.67520612700508</c:v>
                </c:pt>
                <c:pt idx="351">
                  <c:v>101.74248218127249</c:v>
                </c:pt>
                <c:pt idx="352">
                  <c:v>101.80975823553989</c:v>
                </c:pt>
                <c:pt idx="353">
                  <c:v>101.8770342898073</c:v>
                </c:pt>
                <c:pt idx="354">
                  <c:v>101.94431034407469</c:v>
                </c:pt>
                <c:pt idx="355">
                  <c:v>102.0115863983421</c:v>
                </c:pt>
              </c:numCache>
            </c:numRef>
          </c:val>
        </c:ser>
        <c:marker val="1"/>
        <c:axId val="93360512"/>
        <c:axId val="93362432"/>
      </c:lineChart>
      <c:catAx>
        <c:axId val="93360512"/>
        <c:scaling>
          <c:orientation val="minMax"/>
        </c:scaling>
        <c:axPos val="b"/>
        <c:majorGridlines>
          <c:spPr>
            <a:ln w="3175">
              <a:solidFill>
                <a:srgbClr val="666699"/>
              </a:solidFill>
              <a:prstDash val="solid"/>
            </a:ln>
          </c:spPr>
        </c:majorGridlines>
        <c:minorGridlines>
          <c:spPr>
            <a:ln w="3175">
              <a:solidFill>
                <a:srgbClr val="969696"/>
              </a:solidFill>
              <a:prstDash val="solid"/>
            </a:ln>
          </c:spPr>
        </c:minorGridlines>
        <c:title>
          <c:tx>
            <c:rich>
              <a:bodyPr/>
              <a:lstStyle/>
              <a:p>
                <a:pPr>
                  <a:defRPr sz="850" b="1" i="0" u="none" strike="noStrike" baseline="0">
                    <a:solidFill>
                      <a:srgbClr val="000000"/>
                    </a:solidFill>
                    <a:latin typeface="Arial"/>
                    <a:ea typeface="Arial"/>
                    <a:cs typeface="Arial"/>
                  </a:defRPr>
                </a:pPr>
                <a:r>
                  <a:t>Month</a:t>
                </a:r>
              </a:p>
            </c:rich>
          </c:tx>
          <c:layout>
            <c:manualLayout>
              <c:xMode val="edge"/>
              <c:yMode val="edge"/>
              <c:x val="0.48506401137980087"/>
              <c:y val="0.97211155378486058"/>
            </c:manualLayout>
          </c:layout>
          <c:spPr>
            <a:noFill/>
            <a:ln w="25400">
              <a:noFill/>
            </a:ln>
          </c:spPr>
        </c:title>
        <c:numFmt formatCode="General" sourceLinked="0"/>
        <c:majorTickMark val="none"/>
        <c:tickLblPos val="nextTo"/>
        <c:spPr>
          <a:ln w="3175">
            <a:solidFill>
              <a:srgbClr val="969696"/>
            </a:solidFill>
            <a:prstDash val="solid"/>
          </a:ln>
        </c:spPr>
        <c:txPr>
          <a:bodyPr rot="0" vert="horz"/>
          <a:lstStyle/>
          <a:p>
            <a:pPr>
              <a:defRPr sz="850" b="0" i="0" u="none" strike="noStrike" baseline="0">
                <a:solidFill>
                  <a:srgbClr val="000000"/>
                </a:solidFill>
                <a:latin typeface="Haettenschweiler"/>
                <a:ea typeface="Haettenschweiler"/>
                <a:cs typeface="Haettenschweiler"/>
              </a:defRPr>
            </a:pPr>
            <a:endParaRPr lang="en-US"/>
          </a:p>
        </c:txPr>
        <c:crossAx val="93362432"/>
        <c:crossesAt val="30"/>
        <c:auto val="1"/>
        <c:lblAlgn val="ctr"/>
        <c:lblOffset val="0"/>
        <c:tickLblSkip val="10"/>
        <c:tickMarkSkip val="10"/>
      </c:catAx>
      <c:valAx>
        <c:axId val="93362432"/>
        <c:scaling>
          <c:orientation val="minMax"/>
          <c:max val="110"/>
          <c:min val="30"/>
        </c:scaling>
        <c:axPos val="l"/>
        <c:majorGridlines>
          <c:spPr>
            <a:ln w="3175">
              <a:solidFill>
                <a:srgbClr val="666699"/>
              </a:solidFill>
              <a:prstDash val="solid"/>
            </a:ln>
          </c:spPr>
        </c:majorGridlines>
        <c:title>
          <c:tx>
            <c:rich>
              <a:bodyPr/>
              <a:lstStyle/>
              <a:p>
                <a:pPr>
                  <a:defRPr sz="850" b="1" i="0" u="none" strike="noStrike" baseline="0">
                    <a:solidFill>
                      <a:srgbClr val="000000"/>
                    </a:solidFill>
                    <a:latin typeface="Arial"/>
                    <a:ea typeface="Arial"/>
                    <a:cs typeface="Arial"/>
                  </a:defRPr>
                </a:pPr>
                <a:r>
                  <a:t>Weight</a:t>
                </a:r>
              </a:p>
            </c:rich>
          </c:tx>
          <c:layout>
            <c:manualLayout>
              <c:xMode val="edge"/>
              <c:yMode val="edge"/>
              <c:x val="9.9573257467994308E-3"/>
              <c:y val="0.49402390438247012"/>
            </c:manualLayout>
          </c:layout>
          <c:spPr>
            <a:noFill/>
            <a:ln w="25400">
              <a:noFill/>
            </a:ln>
          </c:spPr>
        </c:title>
        <c:numFmt formatCode="General" sourceLinked="0"/>
        <c:majorTickMark val="none"/>
        <c:tickLblPos val="nextTo"/>
        <c:spPr>
          <a:ln w="3175">
            <a:solidFill>
              <a:srgbClr val="000000"/>
            </a:solidFill>
            <a:prstDash val="solid"/>
          </a:ln>
        </c:spPr>
        <c:txPr>
          <a:bodyPr rot="0" vert="horz"/>
          <a:lstStyle/>
          <a:p>
            <a:pPr>
              <a:defRPr sz="850" b="0" i="0" u="none" strike="noStrike" baseline="0">
                <a:solidFill>
                  <a:srgbClr val="000000"/>
                </a:solidFill>
                <a:latin typeface="Haettenschweiler"/>
                <a:ea typeface="Haettenschweiler"/>
                <a:cs typeface="Haettenschweiler"/>
              </a:defRPr>
            </a:pPr>
            <a:endParaRPr lang="en-US"/>
          </a:p>
        </c:txPr>
        <c:crossAx val="93360512"/>
        <c:crosses val="autoZero"/>
        <c:crossBetween val="midCat"/>
        <c:majorUnit val="10"/>
        <c:minorUnit val="2"/>
      </c:valAx>
      <c:spPr>
        <a:solidFill>
          <a:srgbClr val="FFFFFF"/>
        </a:solidFill>
        <a:ln w="12700">
          <a:solidFill>
            <a:srgbClr val="C0C0C0"/>
          </a:solidFill>
          <a:prstDash val="solid"/>
        </a:ln>
      </c:spPr>
    </c:plotArea>
    <c:legend>
      <c:legendPos val="r"/>
      <c:layout>
        <c:manualLayout>
          <c:xMode val="edge"/>
          <c:yMode val="edge"/>
          <c:x val="0.80796586059743958"/>
          <c:y val="0.60358565737051795"/>
          <c:w val="0.11664295874822191"/>
          <c:h val="0.17031872509960158"/>
        </c:manualLayout>
      </c:layout>
      <c:spPr>
        <a:solidFill>
          <a:srgbClr val="FFFFFF"/>
        </a:solidFill>
        <a:ln w="3175">
          <a:solidFill>
            <a:srgbClr val="000000"/>
          </a:solidFill>
          <a:prstDash val="solid"/>
        </a:ln>
      </c:spPr>
      <c:txPr>
        <a:bodyPr/>
        <a:lstStyle/>
        <a:p>
          <a:pPr>
            <a:defRPr sz="735" b="0" i="0" u="none" strike="noStrike" baseline="0">
              <a:solidFill>
                <a:srgbClr val="000000"/>
              </a:solidFill>
              <a:latin typeface="Haettenschweiler"/>
              <a:ea typeface="Haettenschweiler"/>
              <a:cs typeface="Haettenschweiler"/>
            </a:defRPr>
          </a:pPr>
          <a:endParaRPr lang="en-US"/>
        </a:p>
      </c:txPr>
    </c:legend>
    <c:plotVisOnly val="1"/>
    <c:dispBlanksAs val="gap"/>
  </c:chart>
  <c:spPr>
    <a:solidFill>
      <a:srgbClr val="FFFFFF"/>
    </a:solidFill>
    <a:ln w="9525">
      <a:noFill/>
    </a:ln>
  </c:spPr>
  <c:txPr>
    <a:bodyPr/>
    <a:lstStyle/>
    <a:p>
      <a:pPr>
        <a:defRPr sz="800" b="0" i="0" u="none" strike="noStrike" baseline="0">
          <a:solidFill>
            <a:srgbClr val="000000"/>
          </a:solidFill>
          <a:latin typeface="Arial"/>
          <a:ea typeface="Arial"/>
          <a:cs typeface="Arial"/>
        </a:defRPr>
      </a:pPr>
      <a:endParaRPr lang="en-US"/>
    </a:p>
  </c:txPr>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chartsheets/sheet1.xml><?xml version="1.0" encoding="utf-8"?>
<chartsheet xmlns="http://schemas.openxmlformats.org/spreadsheetml/2006/main" xmlns:r="http://schemas.openxmlformats.org/officeDocument/2006/relationships">
  <sheetPr codeName="Chart2"/>
  <sheetViews>
    <sheetView workbookViewId="0"/>
  </sheetViews>
  <pageMargins left="0.43" right="0.4" top="0.47" bottom="0.68" header="0.32" footer="0.5"/>
  <pageSetup paperSize="9" orientation="portrait" horizontalDpi="300" verticalDpi="300" r:id="rId1"/>
  <headerFooter alignWithMargins="0"/>
  <drawing r:id="rId2"/>
</chartsheet>
</file>

<file path=xl/chartsheets/sheet2.xml><?xml version="1.0" encoding="utf-8"?>
<chartsheet xmlns="http://schemas.openxmlformats.org/spreadsheetml/2006/main" xmlns:r="http://schemas.openxmlformats.org/officeDocument/2006/relationships">
  <sheetPr codeName="Chart3"/>
  <sheetViews>
    <sheetView workbookViewId="0"/>
  </sheetViews>
  <pageMargins left="0.43" right="0.4" top="0.44" bottom="0.68" header="0.32" footer="0.5"/>
  <pageSetup paperSize="9" orientation="portrait" horizontalDpi="300" verticalDpi="300" r:id="rId1"/>
  <headerFooter alignWithMargins="0"/>
  <drawing r:id="rId2"/>
</chartsheet>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13</xdr:col>
      <xdr:colOff>114300</xdr:colOff>
      <xdr:row>2</xdr:row>
      <xdr:rowOff>19050</xdr:rowOff>
    </xdr:from>
    <xdr:to>
      <xdr:col>16</xdr:col>
      <xdr:colOff>228600</xdr:colOff>
      <xdr:row>9</xdr:row>
      <xdr:rowOff>171450</xdr:rowOff>
    </xdr:to>
    <xdr:sp macro="" textlink="">
      <xdr:nvSpPr>
        <xdr:cNvPr id="1028" name="AutoShape 4"/>
        <xdr:cNvSpPr>
          <a:spLocks noChangeArrowheads="1"/>
        </xdr:cNvSpPr>
      </xdr:nvSpPr>
      <xdr:spPr bwMode="auto">
        <a:xfrm>
          <a:off x="8924925" y="457200"/>
          <a:ext cx="1943100" cy="1485900"/>
        </a:xfrm>
        <a:prstGeom prst="leftArrowCallout">
          <a:avLst>
            <a:gd name="adj1" fmla="val 25000"/>
            <a:gd name="adj2" fmla="val 25000"/>
            <a:gd name="adj3" fmla="val 21795"/>
            <a:gd name="adj4" fmla="val 66667"/>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US" sz="1000" b="0" i="0" strike="noStrike">
              <a:solidFill>
                <a:srgbClr val="000000"/>
              </a:solidFill>
              <a:latin typeface="Arial"/>
              <a:cs typeface="Arial"/>
            </a:rPr>
            <a:t>If your child weight is not in kg and height is not cm, use this converter boxes to convert your child weight and height and put the result in weight and height column in the tracker table</a:t>
          </a: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6696075" cy="953452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0.50075</cdr:x>
      <cdr:y>0.6225</cdr:y>
    </cdr:from>
    <cdr:to>
      <cdr:x>0.521</cdr:x>
      <cdr:y>0.639</cdr:y>
    </cdr:to>
    <cdr:sp macro="" textlink="">
      <cdr:nvSpPr>
        <cdr:cNvPr id="2049" name="Text Box 1"/>
        <cdr:cNvSpPr txBox="1">
          <a:spLocks xmlns:a="http://schemas.openxmlformats.org/drawingml/2006/main" noChangeArrowheads="1"/>
        </cdr:cNvSpPr>
      </cdr:nvSpPr>
      <cdr:spPr bwMode="auto">
        <a:xfrm xmlns:a="http://schemas.openxmlformats.org/drawingml/2006/main">
          <a:off x="3353060" y="5935242"/>
          <a:ext cx="135595" cy="15731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22860" rIns="27432" bIns="22860" anchor="ctr" upright="1"/>
        <a:lstStyle xmlns:a="http://schemas.openxmlformats.org/drawingml/2006/main"/>
        <a:p xmlns:a="http://schemas.openxmlformats.org/drawingml/2006/main">
          <a:pPr algn="ctr" rtl="1">
            <a:defRPr sz="1000"/>
          </a:pPr>
          <a:r>
            <a:rPr lang="en-US" sz="800" b="0" i="0" strike="noStrike">
              <a:solidFill>
                <a:srgbClr val="000000"/>
              </a:solidFill>
              <a:latin typeface="Arial"/>
              <a:cs typeface="Arial"/>
            </a:rPr>
            <a:t>d</a:t>
          </a:r>
        </a:p>
      </cdr:txBody>
    </cdr:sp>
  </cdr:relSizeAnchor>
</c:userShapes>
</file>

<file path=xl/drawings/drawing4.xml><?xml version="1.0" encoding="utf-8"?>
<xdr:wsDr xmlns:xdr="http://schemas.openxmlformats.org/drawingml/2006/spreadsheetDrawing" xmlns:a="http://schemas.openxmlformats.org/drawingml/2006/main">
  <xdr:absoluteAnchor>
    <xdr:pos x="0" y="0"/>
    <xdr:ext cx="6696075" cy="956310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xceltemplate.net/"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dimension ref="A1:AF116"/>
  <sheetViews>
    <sheetView showGridLines="0" tabSelected="1" workbookViewId="0">
      <selection activeCell="E8" sqref="E8"/>
    </sheetView>
  </sheetViews>
  <sheetFormatPr defaultRowHeight="12.75"/>
  <cols>
    <col min="1" max="1" width="4.140625" style="9" customWidth="1"/>
    <col min="2" max="4" width="11.7109375" style="9" customWidth="1"/>
    <col min="5" max="5" width="11.7109375" style="10" customWidth="1"/>
    <col min="6" max="8" width="11.7109375" style="9" customWidth="1"/>
    <col min="9" max="9" width="9.42578125" style="9" bestFit="1" customWidth="1"/>
    <col min="10" max="16384" width="9.140625" style="9"/>
  </cols>
  <sheetData>
    <row r="1" spans="1:13" ht="21.75" customHeight="1">
      <c r="A1" s="56" t="s">
        <v>20</v>
      </c>
      <c r="B1" s="56"/>
      <c r="C1" s="56"/>
      <c r="D1" s="56"/>
      <c r="E1" s="56"/>
      <c r="F1" s="56"/>
      <c r="G1" s="56"/>
      <c r="H1" s="56"/>
      <c r="I1" s="8"/>
      <c r="J1" s="8"/>
    </row>
    <row r="2" spans="1:13">
      <c r="G2" s="8"/>
      <c r="H2" s="8"/>
      <c r="I2" s="8"/>
      <c r="J2" s="8"/>
    </row>
    <row r="3" spans="1:13" s="11" customFormat="1" ht="15" customHeight="1">
      <c r="B3" s="12" t="s">
        <v>39</v>
      </c>
      <c r="C3" s="79" t="s">
        <v>43</v>
      </c>
      <c r="D3" s="80"/>
      <c r="E3" s="81"/>
      <c r="F3" s="57" t="s">
        <v>21</v>
      </c>
      <c r="G3" s="58"/>
      <c r="H3" s="59"/>
      <c r="J3" s="63" t="s">
        <v>40</v>
      </c>
      <c r="K3" s="64"/>
      <c r="L3" s="64"/>
      <c r="M3" s="65"/>
    </row>
    <row r="4" spans="1:13" s="11" customFormat="1" ht="15" customHeight="1">
      <c r="B4" s="12"/>
      <c r="E4" s="13"/>
      <c r="F4" s="60"/>
      <c r="G4" s="61"/>
      <c r="H4" s="62"/>
      <c r="J4" s="66" t="s">
        <v>33</v>
      </c>
      <c r="K4" s="67"/>
      <c r="L4" s="67"/>
      <c r="M4" s="68"/>
    </row>
    <row r="5" spans="1:13" s="11" customFormat="1" ht="15" customHeight="1">
      <c r="B5" s="12" t="s">
        <v>25</v>
      </c>
      <c r="C5" s="5" t="s">
        <v>42</v>
      </c>
      <c r="D5" s="14"/>
      <c r="E5" s="14"/>
      <c r="F5" s="48" t="s">
        <v>22</v>
      </c>
      <c r="G5" s="85">
        <v>39692</v>
      </c>
      <c r="H5" s="86"/>
      <c r="J5" s="7">
        <v>120</v>
      </c>
      <c r="K5" s="14" t="s">
        <v>30</v>
      </c>
      <c r="L5" s="47">
        <f>J5/2.20462262</f>
        <v>54.431084445645396</v>
      </c>
      <c r="M5" s="41" t="s">
        <v>29</v>
      </c>
    </row>
    <row r="6" spans="1:13" s="11" customFormat="1" ht="15" customHeight="1">
      <c r="B6" s="12"/>
      <c r="C6" s="15"/>
      <c r="D6" s="14"/>
      <c r="E6" s="16"/>
      <c r="F6" s="17"/>
      <c r="G6" s="18" t="s">
        <v>16</v>
      </c>
      <c r="H6" s="19" t="s">
        <v>17</v>
      </c>
      <c r="J6" s="42" t="s">
        <v>35</v>
      </c>
      <c r="K6" s="14"/>
      <c r="L6" s="14"/>
      <c r="M6" s="41"/>
    </row>
    <row r="7" spans="1:13" s="11" customFormat="1" ht="15" customHeight="1">
      <c r="B7" s="12" t="s">
        <v>26</v>
      </c>
      <c r="C7" s="6">
        <v>39614</v>
      </c>
      <c r="D7" s="20"/>
      <c r="E7" s="20"/>
      <c r="F7" s="21" t="s">
        <v>4</v>
      </c>
      <c r="G7" s="22">
        <f>VLOOKUP(ROUND((G5-C7+1)/30,1),Table!C$2:M$362,5,FALSE)</f>
        <v>4.4439304148000005</v>
      </c>
      <c r="H7" s="23">
        <f>VLOOKUP(ROUND((G5-C7+1)/30,1),Table!O$2:Y$362,5,FALSE)</f>
        <v>55.260191189940201</v>
      </c>
      <c r="J7" s="43"/>
      <c r="K7" s="14"/>
      <c r="L7" s="14"/>
      <c r="M7" s="41"/>
    </row>
    <row r="8" spans="1:13" s="11" customFormat="1" ht="15" customHeight="1">
      <c r="B8" s="12"/>
      <c r="C8" s="15"/>
      <c r="E8" s="13"/>
      <c r="F8" s="38" t="s">
        <v>5</v>
      </c>
      <c r="G8" s="39">
        <f>VLOOKUP(ROUND((G5-C7+1)/30,1),Table!C$2:M$362,6,FALSE)</f>
        <v>4.8442524867999994</v>
      </c>
      <c r="H8" s="40">
        <f>VLOOKUP(ROUND((G5-C7+1)/30,1),Table!O$2:Y$362,6,FALSE)</f>
        <v>56.704473159809012</v>
      </c>
      <c r="J8" s="66" t="s">
        <v>34</v>
      </c>
      <c r="K8" s="67"/>
      <c r="L8" s="67"/>
      <c r="M8" s="68"/>
    </row>
    <row r="9" spans="1:13" s="11" customFormat="1" ht="15" customHeight="1">
      <c r="B9" s="12" t="s">
        <v>27</v>
      </c>
      <c r="C9" s="5">
        <v>3.2</v>
      </c>
      <c r="D9" s="24" t="s">
        <v>44</v>
      </c>
      <c r="E9" s="13"/>
      <c r="F9" s="38" t="s">
        <v>6</v>
      </c>
      <c r="G9" s="39">
        <f>VLOOKUP(ROUND((G5-C7+1)/30,1),Table!C$2:M$362,7,FALSE)</f>
        <v>5.2935218724000004</v>
      </c>
      <c r="H9" s="40">
        <f>VLOOKUP(ROUND((G5-C7+1)/30,1),Table!O$2:Y$362,7,FALSE)</f>
        <v>58.3304179183</v>
      </c>
      <c r="J9" s="7">
        <v>20</v>
      </c>
      <c r="K9" s="14" t="s">
        <v>32</v>
      </c>
      <c r="L9" s="47">
        <f>J9/0.393700787</f>
        <v>50.800000051815999</v>
      </c>
      <c r="M9" s="41" t="s">
        <v>31</v>
      </c>
    </row>
    <row r="10" spans="1:13" s="11" customFormat="1" ht="15" customHeight="1">
      <c r="B10" s="12"/>
      <c r="C10" s="15"/>
      <c r="E10" s="13"/>
      <c r="F10" s="38" t="s">
        <v>7</v>
      </c>
      <c r="G10" s="39">
        <f>VLOOKUP(ROUND((G5-C7+1)/30,1),Table!C$2:M$362,8,FALSE)</f>
        <v>5.7472260747000004</v>
      </c>
      <c r="H10" s="40">
        <f>VLOOKUP(ROUND((G5-C7+1)/30,1),Table!O$2:Y$362,8,FALSE)</f>
        <v>59.978731756519586</v>
      </c>
      <c r="I10" s="14"/>
      <c r="J10" s="42" t="s">
        <v>36</v>
      </c>
      <c r="K10" s="14"/>
      <c r="L10" s="14"/>
      <c r="M10" s="41"/>
    </row>
    <row r="11" spans="1:13" s="11" customFormat="1" ht="15" customHeight="1">
      <c r="B11" s="12" t="s">
        <v>28</v>
      </c>
      <c r="C11" s="5">
        <v>50</v>
      </c>
      <c r="D11" s="24" t="s">
        <v>45</v>
      </c>
      <c r="E11" s="13"/>
      <c r="F11" s="25" t="s">
        <v>8</v>
      </c>
      <c r="G11" s="26">
        <f>VLOOKUP(ROUND((G5-C7+1)/30,1),Table!C$2:M$362,9,FALSE)</f>
        <v>6.1591536754999998</v>
      </c>
      <c r="H11" s="27">
        <f>VLOOKUP(ROUND((G5-C7+1)/30,1),Table!O$2:Y$362,9,FALSE)</f>
        <v>61.481399607519371</v>
      </c>
      <c r="J11" s="44"/>
      <c r="K11" s="45"/>
      <c r="L11" s="45"/>
      <c r="M11" s="46"/>
    </row>
    <row r="13" spans="1:13" s="29" customFormat="1" ht="35.25" customHeight="1">
      <c r="A13" s="34" t="s">
        <v>15</v>
      </c>
      <c r="B13" s="35" t="s">
        <v>13</v>
      </c>
      <c r="C13" s="36" t="s">
        <v>12</v>
      </c>
      <c r="D13" s="36" t="s">
        <v>14</v>
      </c>
      <c r="E13" s="37" t="s">
        <v>24</v>
      </c>
      <c r="F13" s="34" t="s">
        <v>23</v>
      </c>
      <c r="G13" s="34" t="s">
        <v>18</v>
      </c>
      <c r="H13" s="34" t="s">
        <v>19</v>
      </c>
      <c r="I13" s="28"/>
      <c r="J13" s="82" t="s">
        <v>37</v>
      </c>
      <c r="K13" s="83"/>
      <c r="L13" s="83"/>
      <c r="M13" s="84"/>
    </row>
    <row r="14" spans="1:13">
      <c r="A14" s="30">
        <v>1</v>
      </c>
      <c r="B14" s="1">
        <v>39616</v>
      </c>
      <c r="C14" s="31">
        <f t="shared" ref="C14:C45" si="0">IF(B14="","",B14-$C$7+1)</f>
        <v>3</v>
      </c>
      <c r="D14" s="32">
        <f t="shared" ref="D14:D34" si="1">IF(B14="","",ROUND(C14/30,1))</f>
        <v>0.1</v>
      </c>
      <c r="E14" s="2">
        <v>3.3</v>
      </c>
      <c r="F14" s="2">
        <v>51</v>
      </c>
      <c r="G14" s="33" t="str">
        <f>IF(ISNA(VLOOKUP(E14,Table!D$2:N$362,11,FALSE)),"",VLOOKUP(E14,Table!D$2:N$362,11,FALSE))</f>
        <v>25th</v>
      </c>
      <c r="H14" s="33" t="str">
        <f>IF(ISNA(VLOOKUP(F14,Table!P$2:Z$362,11,FALSE)),"",VLOOKUP(F14,Table!P$2:Z$362,11,FALSE))</f>
        <v>50th</v>
      </c>
      <c r="I14" s="8"/>
      <c r="J14" s="70" t="s">
        <v>38</v>
      </c>
      <c r="K14" s="71"/>
      <c r="L14" s="71"/>
      <c r="M14" s="72"/>
    </row>
    <row r="15" spans="1:13">
      <c r="A15" s="30">
        <v>2</v>
      </c>
      <c r="B15" s="1">
        <v>39624</v>
      </c>
      <c r="C15" s="31">
        <f t="shared" si="0"/>
        <v>11</v>
      </c>
      <c r="D15" s="32">
        <f t="shared" si="1"/>
        <v>0.4</v>
      </c>
      <c r="E15" s="2">
        <v>3.6</v>
      </c>
      <c r="F15" s="2">
        <v>52</v>
      </c>
      <c r="G15" s="33" t="str">
        <f>IF(ISNA(VLOOKUP(E15,Table!D$2:N$362,11,FALSE)),"",VLOOKUP(E15,Table!D$2:N$362,11,FALSE))</f>
        <v>25th</v>
      </c>
      <c r="H15" s="33" t="str">
        <f>IF(ISNA(VLOOKUP(F15,Table!P$2:Z$362,11,FALSE)),"",VLOOKUP(F15,Table!P$2:Z$362,11,FALSE))</f>
        <v>50th</v>
      </c>
      <c r="I15" s="8"/>
      <c r="J15" s="73"/>
      <c r="K15" s="74"/>
      <c r="L15" s="74"/>
      <c r="M15" s="75"/>
    </row>
    <row r="16" spans="1:13">
      <c r="A16" s="30">
        <v>3</v>
      </c>
      <c r="B16" s="1">
        <v>39644</v>
      </c>
      <c r="C16" s="31">
        <f t="shared" si="0"/>
        <v>31</v>
      </c>
      <c r="D16" s="32">
        <f t="shared" si="1"/>
        <v>1</v>
      </c>
      <c r="E16" s="2">
        <v>4.4000000000000004</v>
      </c>
      <c r="F16" s="2">
        <v>55</v>
      </c>
      <c r="G16" s="33" t="str">
        <f>IF(ISNA(VLOOKUP(E16,Table!D$2:N$362,11,FALSE)),"",VLOOKUP(E16,Table!D$2:N$362,11,FALSE))</f>
        <v>50th</v>
      </c>
      <c r="H16" s="33" t="str">
        <f>IF(ISNA(VLOOKUP(F16,Table!P$2:Z$362,11,FALSE)),"",VLOOKUP(F16,Table!P$2:Z$362,11,FALSE))</f>
        <v>50th</v>
      </c>
      <c r="I16" s="8"/>
      <c r="J16" s="73"/>
      <c r="K16" s="74"/>
      <c r="L16" s="74"/>
      <c r="M16" s="75"/>
    </row>
    <row r="17" spans="1:32">
      <c r="A17" s="30">
        <v>4</v>
      </c>
      <c r="B17" s="1">
        <v>39661</v>
      </c>
      <c r="C17" s="31">
        <f t="shared" si="0"/>
        <v>48</v>
      </c>
      <c r="D17" s="32">
        <f t="shared" si="1"/>
        <v>1.6</v>
      </c>
      <c r="E17" s="2">
        <v>5</v>
      </c>
      <c r="F17" s="2">
        <v>57</v>
      </c>
      <c r="G17" s="33" t="str">
        <f>IF(ISNA(VLOOKUP(E17,Table!D$2:N$362,11,FALSE)),"",VLOOKUP(E17,Table!D$2:N$362,11,FALSE))</f>
        <v>50th</v>
      </c>
      <c r="H17" s="33" t="str">
        <f>IF(ISNA(VLOOKUP(F17,Table!P$2:Z$362,11,FALSE)),"",VLOOKUP(F17,Table!P$2:Z$362,11,FALSE))</f>
        <v>50th</v>
      </c>
      <c r="I17" s="8"/>
      <c r="J17" s="73"/>
      <c r="K17" s="74"/>
      <c r="L17" s="74"/>
      <c r="M17" s="75"/>
    </row>
    <row r="18" spans="1:32">
      <c r="A18" s="30">
        <v>5</v>
      </c>
      <c r="B18" s="1">
        <v>39692</v>
      </c>
      <c r="C18" s="31">
        <f t="shared" si="0"/>
        <v>79</v>
      </c>
      <c r="D18" s="32">
        <f t="shared" si="1"/>
        <v>2.6</v>
      </c>
      <c r="E18" s="2">
        <v>6</v>
      </c>
      <c r="F18" s="2">
        <v>60</v>
      </c>
      <c r="G18" s="33" t="str">
        <f>IF(ISNA(VLOOKUP(E18,Table!D$2:N$362,11,FALSE)),"",VLOOKUP(E18,Table!D$2:N$362,11,FALSE))</f>
        <v>75th</v>
      </c>
      <c r="H18" s="33" t="str">
        <f>IF(ISNA(VLOOKUP(F18,Table!P$2:Z$362,11,FALSE)),"",VLOOKUP(F18,Table!P$2:Z$362,11,FALSE))</f>
        <v>75th</v>
      </c>
      <c r="I18" s="8"/>
      <c r="J18" s="73"/>
      <c r="K18" s="74"/>
      <c r="L18" s="74"/>
      <c r="M18" s="75"/>
    </row>
    <row r="19" spans="1:32">
      <c r="A19" s="30">
        <v>6</v>
      </c>
      <c r="B19" s="1"/>
      <c r="C19" s="31" t="str">
        <f t="shared" si="0"/>
        <v/>
      </c>
      <c r="D19" s="32" t="str">
        <f t="shared" si="1"/>
        <v/>
      </c>
      <c r="E19" s="2"/>
      <c r="F19" s="2"/>
      <c r="G19" s="33" t="str">
        <f>IF(ISNA(VLOOKUP(E19,Table!D$2:N$362,11,FALSE)),"",VLOOKUP(E19,Table!D$2:N$362,11,FALSE))</f>
        <v/>
      </c>
      <c r="H19" s="33" t="str">
        <f>IF(ISNA(VLOOKUP(F19,Table!P$2:Z$362,11,FALSE)),"",VLOOKUP(F19,Table!P$2:Z$362,11,FALSE))</f>
        <v/>
      </c>
      <c r="I19" s="8"/>
      <c r="J19" s="73"/>
      <c r="K19" s="74"/>
      <c r="L19" s="74"/>
      <c r="M19" s="75"/>
    </row>
    <row r="20" spans="1:32">
      <c r="A20" s="30">
        <v>7</v>
      </c>
      <c r="B20" s="1"/>
      <c r="C20" s="31" t="str">
        <f t="shared" si="0"/>
        <v/>
      </c>
      <c r="D20" s="32" t="str">
        <f t="shared" si="1"/>
        <v/>
      </c>
      <c r="E20" s="2"/>
      <c r="F20" s="2"/>
      <c r="G20" s="33" t="str">
        <f>IF(ISNA(VLOOKUP(E20,Table!D$2:N$362,11,FALSE)),"",VLOOKUP(E20,Table!D$2:N$362,11,FALSE))</f>
        <v/>
      </c>
      <c r="H20" s="33" t="str">
        <f>IF(ISNA(VLOOKUP(F20,Table!P$2:Z$362,11,FALSE)),"",VLOOKUP(F20,Table!P$2:Z$362,11,FALSE))</f>
        <v/>
      </c>
      <c r="I20" s="8"/>
      <c r="J20" s="73"/>
      <c r="K20" s="74"/>
      <c r="L20" s="74"/>
      <c r="M20" s="75"/>
    </row>
    <row r="21" spans="1:32">
      <c r="A21" s="30">
        <v>8</v>
      </c>
      <c r="B21" s="1"/>
      <c r="C21" s="31" t="str">
        <f t="shared" si="0"/>
        <v/>
      </c>
      <c r="D21" s="32" t="str">
        <f t="shared" si="1"/>
        <v/>
      </c>
      <c r="E21" s="2"/>
      <c r="F21" s="2"/>
      <c r="G21" s="33" t="str">
        <f>IF(ISNA(VLOOKUP(E21,Table!D$2:N$362,11,FALSE)),"",VLOOKUP(E21,Table!D$2:N$362,11,FALSE))</f>
        <v/>
      </c>
      <c r="H21" s="33" t="str">
        <f>IF(ISNA(VLOOKUP(F21,Table!P$2:Z$362,11,FALSE)),"",VLOOKUP(F21,Table!P$2:Z$362,11,FALSE))</f>
        <v/>
      </c>
      <c r="I21" s="8"/>
      <c r="J21" s="73"/>
      <c r="K21" s="74"/>
      <c r="L21" s="74"/>
      <c r="M21" s="75"/>
    </row>
    <row r="22" spans="1:32">
      <c r="A22" s="30">
        <v>9</v>
      </c>
      <c r="B22" s="1"/>
      <c r="C22" s="31" t="str">
        <f t="shared" si="0"/>
        <v/>
      </c>
      <c r="D22" s="32" t="str">
        <f t="shared" si="1"/>
        <v/>
      </c>
      <c r="E22" s="2"/>
      <c r="F22" s="2"/>
      <c r="G22" s="33" t="str">
        <f>IF(ISNA(VLOOKUP(E22,Table!D$2:N$362,11,FALSE)),"",VLOOKUP(E22,Table!D$2:N$362,11,FALSE))</f>
        <v/>
      </c>
      <c r="H22" s="33" t="str">
        <f>IF(ISNA(VLOOKUP(F22,Table!P$2:Z$362,11,FALSE)),"",VLOOKUP(F22,Table!P$2:Z$362,11,FALSE))</f>
        <v/>
      </c>
      <c r="I22" s="8"/>
      <c r="J22" s="73"/>
      <c r="K22" s="74"/>
      <c r="L22" s="74"/>
      <c r="M22" s="75"/>
    </row>
    <row r="23" spans="1:32">
      <c r="A23" s="30">
        <v>10</v>
      </c>
      <c r="B23" s="1"/>
      <c r="C23" s="31" t="str">
        <f t="shared" si="0"/>
        <v/>
      </c>
      <c r="D23" s="32" t="str">
        <f t="shared" si="1"/>
        <v/>
      </c>
      <c r="E23" s="2"/>
      <c r="F23" s="2"/>
      <c r="G23" s="33" t="str">
        <f>IF(ISNA(VLOOKUP(E23,Table!D$2:N$362,11,FALSE)),"",VLOOKUP(E23,Table!D$2:N$362,11,FALSE))</f>
        <v/>
      </c>
      <c r="H23" s="33" t="str">
        <f>IF(ISNA(VLOOKUP(F23,Table!P$2:Z$362,11,FALSE)),"",VLOOKUP(F23,Table!P$2:Z$362,11,FALSE))</f>
        <v/>
      </c>
      <c r="I23" s="8"/>
      <c r="J23" s="76"/>
      <c r="K23" s="77"/>
      <c r="L23" s="77"/>
      <c r="M23" s="78"/>
    </row>
    <row r="24" spans="1:32">
      <c r="A24" s="30">
        <v>11</v>
      </c>
      <c r="B24" s="1"/>
      <c r="C24" s="31" t="str">
        <f t="shared" si="0"/>
        <v/>
      </c>
      <c r="D24" s="32" t="str">
        <f t="shared" si="1"/>
        <v/>
      </c>
      <c r="E24" s="2"/>
      <c r="F24" s="2"/>
      <c r="G24" s="33" t="str">
        <f>IF(ISNA(VLOOKUP(E24,Table!D$2:N$362,11,FALSE)),"",VLOOKUP(E24,Table!D$2:N$362,11,FALSE))</f>
        <v/>
      </c>
      <c r="H24" s="33" t="str">
        <f>IF(ISNA(VLOOKUP(F24,Table!P$2:Z$362,11,FALSE)),"",VLOOKUP(F24,Table!P$2:Z$362,11,FALSE))</f>
        <v/>
      </c>
      <c r="I24" s="8"/>
    </row>
    <row r="25" spans="1:32" ht="12.75" customHeight="1">
      <c r="A25" s="30">
        <v>12</v>
      </c>
      <c r="B25" s="1"/>
      <c r="C25" s="31" t="str">
        <f t="shared" si="0"/>
        <v/>
      </c>
      <c r="D25" s="32" t="str">
        <f t="shared" si="1"/>
        <v/>
      </c>
      <c r="E25" s="2"/>
      <c r="F25" s="2"/>
      <c r="G25" s="33" t="str">
        <f>IF(ISNA(VLOOKUP(E25,Table!D$2:N$362,11,FALSE)),"",VLOOKUP(E25,Table!D$2:N$362,11,FALSE))</f>
        <v/>
      </c>
      <c r="H25" s="33" t="str">
        <f>IF(ISNA(VLOOKUP(F25,Table!P$2:Z$362,11,FALSE)),"",VLOOKUP(F25,Table!P$2:Z$362,11,FALSE))</f>
        <v/>
      </c>
      <c r="I25" s="8"/>
      <c r="J25" s="69" t="s">
        <v>41</v>
      </c>
      <c r="K25" s="69"/>
      <c r="L25" s="69"/>
      <c r="M25" s="69"/>
      <c r="N25" s="3"/>
      <c r="O25" s="3"/>
      <c r="P25" s="3"/>
      <c r="Q25" s="3"/>
      <c r="R25" s="3"/>
      <c r="S25" s="3"/>
      <c r="T25" s="3"/>
      <c r="U25" s="3"/>
      <c r="V25" s="3"/>
      <c r="W25" s="3"/>
      <c r="X25" s="3"/>
      <c r="Y25" s="3"/>
      <c r="Z25" s="3"/>
      <c r="AA25" s="3"/>
      <c r="AB25" s="3"/>
      <c r="AC25" s="3"/>
      <c r="AD25" s="3"/>
      <c r="AE25" s="3"/>
      <c r="AF25" s="3"/>
    </row>
    <row r="26" spans="1:32">
      <c r="A26" s="30">
        <v>13</v>
      </c>
      <c r="B26" s="1"/>
      <c r="C26" s="31" t="str">
        <f t="shared" si="0"/>
        <v/>
      </c>
      <c r="D26" s="32" t="str">
        <f t="shared" si="1"/>
        <v/>
      </c>
      <c r="E26" s="2"/>
      <c r="F26" s="2"/>
      <c r="G26" s="33" t="str">
        <f>IF(ISNA(VLOOKUP(E26,Table!D$2:N$362,11,FALSE)),"",VLOOKUP(E26,Table!D$2:N$362,11,FALSE))</f>
        <v/>
      </c>
      <c r="H26" s="33" t="str">
        <f>IF(ISNA(VLOOKUP(F26,Table!P$2:Z$362,11,FALSE)),"",VLOOKUP(F26,Table!P$2:Z$362,11,FALSE))</f>
        <v/>
      </c>
      <c r="I26" s="8"/>
      <c r="J26" s="69"/>
      <c r="K26" s="69"/>
      <c r="L26" s="69"/>
      <c r="M26" s="69"/>
    </row>
    <row r="27" spans="1:32">
      <c r="A27" s="30">
        <v>14</v>
      </c>
      <c r="B27" s="1"/>
      <c r="C27" s="31" t="str">
        <f t="shared" si="0"/>
        <v/>
      </c>
      <c r="D27" s="32" t="str">
        <f t="shared" si="1"/>
        <v/>
      </c>
      <c r="E27" s="2"/>
      <c r="F27" s="2"/>
      <c r="G27" s="33" t="str">
        <f>IF(ISNA(VLOOKUP(E27,Table!D$2:N$362,11,FALSE)),"",VLOOKUP(E27,Table!D$2:N$362,11,FALSE))</f>
        <v/>
      </c>
      <c r="H27" s="33" t="str">
        <f>IF(ISNA(VLOOKUP(F27,Table!P$2:Z$362,11,FALSE)),"",VLOOKUP(F27,Table!P$2:Z$362,11,FALSE))</f>
        <v/>
      </c>
      <c r="I27" s="8"/>
      <c r="J27" s="69"/>
      <c r="K27" s="69"/>
      <c r="L27" s="69"/>
      <c r="M27" s="69"/>
    </row>
    <row r="28" spans="1:32">
      <c r="A28" s="30">
        <v>15</v>
      </c>
      <c r="B28" s="1"/>
      <c r="C28" s="31" t="str">
        <f t="shared" si="0"/>
        <v/>
      </c>
      <c r="D28" s="32" t="str">
        <f t="shared" si="1"/>
        <v/>
      </c>
      <c r="E28" s="2"/>
      <c r="F28" s="2"/>
      <c r="G28" s="33" t="str">
        <f>IF(ISNA(VLOOKUP(E28,Table!D$2:N$362,11,FALSE)),"",VLOOKUP(E28,Table!D$2:N$362,11,FALSE))</f>
        <v/>
      </c>
      <c r="H28" s="33" t="str">
        <f>IF(ISNA(VLOOKUP(F28,Table!P$2:Z$362,11,FALSE)),"",VLOOKUP(F28,Table!P$2:Z$362,11,FALSE))</f>
        <v/>
      </c>
      <c r="I28" s="8"/>
      <c r="J28" s="69"/>
      <c r="K28" s="69"/>
      <c r="L28" s="69"/>
      <c r="M28" s="69"/>
    </row>
    <row r="29" spans="1:32">
      <c r="A29" s="30">
        <v>16</v>
      </c>
      <c r="B29" s="1"/>
      <c r="C29" s="31" t="str">
        <f t="shared" si="0"/>
        <v/>
      </c>
      <c r="D29" s="32" t="str">
        <f t="shared" si="1"/>
        <v/>
      </c>
      <c r="E29" s="2"/>
      <c r="F29" s="2"/>
      <c r="G29" s="33" t="str">
        <f>IF(ISNA(VLOOKUP(E29,Table!D$2:N$362,11,FALSE)),"",VLOOKUP(E29,Table!D$2:N$362,11,FALSE))</f>
        <v/>
      </c>
      <c r="H29" s="33" t="str">
        <f>IF(ISNA(VLOOKUP(F29,Table!P$2:Z$362,11,FALSE)),"",VLOOKUP(F29,Table!P$2:Z$362,11,FALSE))</f>
        <v/>
      </c>
      <c r="I29" s="8"/>
      <c r="J29" s="4"/>
      <c r="K29" s="4"/>
      <c r="L29" s="4"/>
      <c r="M29" s="4"/>
    </row>
    <row r="30" spans="1:32">
      <c r="A30" s="30">
        <v>17</v>
      </c>
      <c r="B30" s="1"/>
      <c r="C30" s="31" t="str">
        <f t="shared" si="0"/>
        <v/>
      </c>
      <c r="D30" s="32" t="str">
        <f t="shared" si="1"/>
        <v/>
      </c>
      <c r="E30" s="2"/>
      <c r="F30" s="2"/>
      <c r="G30" s="33" t="str">
        <f>IF(ISNA(VLOOKUP(E30,Table!D$2:N$362,11,FALSE)),"",VLOOKUP(E30,Table!D$2:N$362,11,FALSE))</f>
        <v/>
      </c>
      <c r="H30" s="33" t="str">
        <f>IF(ISNA(VLOOKUP(F30,Table!P$2:Z$362,11,FALSE)),"",VLOOKUP(F30,Table!P$2:Z$362,11,FALSE))</f>
        <v/>
      </c>
      <c r="I30" s="8"/>
      <c r="J30" s="4"/>
      <c r="K30" s="4"/>
      <c r="L30" s="4"/>
      <c r="M30" s="4"/>
    </row>
    <row r="31" spans="1:32">
      <c r="A31" s="30">
        <v>18</v>
      </c>
      <c r="B31" s="1"/>
      <c r="C31" s="31" t="str">
        <f t="shared" si="0"/>
        <v/>
      </c>
      <c r="D31" s="32" t="str">
        <f t="shared" si="1"/>
        <v/>
      </c>
      <c r="E31" s="2"/>
      <c r="F31" s="2"/>
      <c r="G31" s="33" t="str">
        <f>IF(ISNA(VLOOKUP(E31,Table!D$2:N$362,11,FALSE)),"",VLOOKUP(E31,Table!D$2:N$362,11,FALSE))</f>
        <v/>
      </c>
      <c r="H31" s="33" t="str">
        <f>IF(ISNA(VLOOKUP(F31,Table!P$2:Z$362,11,FALSE)),"",VLOOKUP(F31,Table!P$2:Z$362,11,FALSE))</f>
        <v/>
      </c>
      <c r="I31" s="8"/>
    </row>
    <row r="32" spans="1:32">
      <c r="A32" s="30">
        <v>19</v>
      </c>
      <c r="B32" s="1"/>
      <c r="C32" s="31" t="str">
        <f t="shared" si="0"/>
        <v/>
      </c>
      <c r="D32" s="32" t="str">
        <f t="shared" si="1"/>
        <v/>
      </c>
      <c r="E32" s="2"/>
      <c r="F32" s="2"/>
      <c r="G32" s="33" t="str">
        <f>IF(ISNA(VLOOKUP(E32,Table!D$2:N$362,11,FALSE)),"",VLOOKUP(E32,Table!D$2:N$362,11,FALSE))</f>
        <v/>
      </c>
      <c r="H32" s="33" t="str">
        <f>IF(ISNA(VLOOKUP(F32,Table!P$2:Z$362,11,FALSE)),"",VLOOKUP(F32,Table!P$2:Z$362,11,FALSE))</f>
        <v/>
      </c>
      <c r="I32" s="8"/>
    </row>
    <row r="33" spans="1:9">
      <c r="A33" s="30">
        <v>20</v>
      </c>
      <c r="B33" s="1"/>
      <c r="C33" s="31" t="str">
        <f t="shared" si="0"/>
        <v/>
      </c>
      <c r="D33" s="32" t="str">
        <f t="shared" si="1"/>
        <v/>
      </c>
      <c r="E33" s="2"/>
      <c r="F33" s="2"/>
      <c r="G33" s="33" t="str">
        <f>IF(ISNA(VLOOKUP(E33,Table!D$2:N$362,11,FALSE)),"",VLOOKUP(E33,Table!D$2:N$362,11,FALSE))</f>
        <v/>
      </c>
      <c r="H33" s="33" t="str">
        <f>IF(ISNA(VLOOKUP(F33,Table!P$2:Z$362,11,FALSE)),"",VLOOKUP(F33,Table!P$2:Z$362,11,FALSE))</f>
        <v/>
      </c>
      <c r="I33" s="8"/>
    </row>
    <row r="34" spans="1:9">
      <c r="A34" s="30">
        <v>21</v>
      </c>
      <c r="B34" s="1"/>
      <c r="C34" s="31" t="str">
        <f t="shared" si="0"/>
        <v/>
      </c>
      <c r="D34" s="32" t="str">
        <f t="shared" si="1"/>
        <v/>
      </c>
      <c r="E34" s="2"/>
      <c r="F34" s="2"/>
      <c r="G34" s="33" t="str">
        <f>IF(ISNA(VLOOKUP(E34,Table!D$2:N$362,11,FALSE)),"",VLOOKUP(E34,Table!D$2:N$362,11,FALSE))</f>
        <v/>
      </c>
      <c r="H34" s="33" t="str">
        <f>IF(ISNA(VLOOKUP(F34,Table!P$2:Z$362,11,FALSE)),"",VLOOKUP(F34,Table!P$2:Z$362,11,FALSE))</f>
        <v/>
      </c>
      <c r="I34" s="8"/>
    </row>
    <row r="35" spans="1:9">
      <c r="A35" s="30">
        <v>22</v>
      </c>
      <c r="B35" s="1"/>
      <c r="C35" s="31" t="str">
        <f t="shared" si="0"/>
        <v/>
      </c>
      <c r="D35" s="32" t="str">
        <f t="shared" ref="D35:D98" si="2">IF(B35="","",ROUND(C35/30,1))</f>
        <v/>
      </c>
      <c r="E35" s="2"/>
      <c r="F35" s="2"/>
      <c r="G35" s="33" t="str">
        <f>IF(ISNA(VLOOKUP(E35,Table!D$2:N$362,11,FALSE)),"",VLOOKUP(E35,Table!D$2:N$362,11,FALSE))</f>
        <v/>
      </c>
      <c r="H35" s="33" t="str">
        <f>IF(ISNA(VLOOKUP(F35,Table!P$2:Z$362,11,FALSE)),"",VLOOKUP(F35,Table!P$2:Z$362,11,FALSE))</f>
        <v/>
      </c>
      <c r="I35" s="8"/>
    </row>
    <row r="36" spans="1:9">
      <c r="A36" s="30">
        <v>23</v>
      </c>
      <c r="B36" s="1"/>
      <c r="C36" s="31" t="str">
        <f t="shared" si="0"/>
        <v/>
      </c>
      <c r="D36" s="32" t="str">
        <f t="shared" si="2"/>
        <v/>
      </c>
      <c r="E36" s="2"/>
      <c r="F36" s="2"/>
      <c r="G36" s="33" t="str">
        <f>IF(ISNA(VLOOKUP(E36,Table!D$2:N$362,11,FALSE)),"",VLOOKUP(E36,Table!D$2:N$362,11,FALSE))</f>
        <v/>
      </c>
      <c r="H36" s="33" t="str">
        <f>IF(ISNA(VLOOKUP(F36,Table!P$2:Z$362,11,FALSE)),"",VLOOKUP(F36,Table!P$2:Z$362,11,FALSE))</f>
        <v/>
      </c>
      <c r="I36" s="8"/>
    </row>
    <row r="37" spans="1:9">
      <c r="A37" s="30">
        <v>24</v>
      </c>
      <c r="B37" s="1"/>
      <c r="C37" s="31" t="str">
        <f t="shared" si="0"/>
        <v/>
      </c>
      <c r="D37" s="32" t="str">
        <f t="shared" si="2"/>
        <v/>
      </c>
      <c r="E37" s="2"/>
      <c r="F37" s="2"/>
      <c r="G37" s="33" t="str">
        <f>IF(ISNA(VLOOKUP(E37,Table!D$2:N$362,11,FALSE)),"",VLOOKUP(E37,Table!D$2:N$362,11,FALSE))</f>
        <v/>
      </c>
      <c r="H37" s="33" t="str">
        <f>IF(ISNA(VLOOKUP(F37,Table!P$2:Z$362,11,FALSE)),"",VLOOKUP(F37,Table!P$2:Z$362,11,FALSE))</f>
        <v/>
      </c>
      <c r="I37" s="8"/>
    </row>
    <row r="38" spans="1:9">
      <c r="A38" s="30">
        <v>25</v>
      </c>
      <c r="B38" s="1"/>
      <c r="C38" s="31" t="str">
        <f t="shared" si="0"/>
        <v/>
      </c>
      <c r="D38" s="32" t="str">
        <f t="shared" si="2"/>
        <v/>
      </c>
      <c r="E38" s="2"/>
      <c r="F38" s="2"/>
      <c r="G38" s="33" t="str">
        <f>IF(ISNA(VLOOKUP(E38,Table!D$2:N$362,11,FALSE)),"",VLOOKUP(E38,Table!D$2:N$362,11,FALSE))</f>
        <v/>
      </c>
      <c r="H38" s="33" t="str">
        <f>IF(ISNA(VLOOKUP(F38,Table!P$2:Z$362,11,FALSE)),"",VLOOKUP(F38,Table!P$2:Z$362,11,FALSE))</f>
        <v/>
      </c>
      <c r="I38" s="8"/>
    </row>
    <row r="39" spans="1:9">
      <c r="A39" s="30">
        <v>26</v>
      </c>
      <c r="B39" s="1"/>
      <c r="C39" s="31" t="str">
        <f t="shared" si="0"/>
        <v/>
      </c>
      <c r="D39" s="32" t="str">
        <f t="shared" si="2"/>
        <v/>
      </c>
      <c r="E39" s="2"/>
      <c r="F39" s="2"/>
      <c r="G39" s="33" t="str">
        <f>IF(ISNA(VLOOKUP(E39,Table!D$2:N$362,11,FALSE)),"",VLOOKUP(E39,Table!D$2:N$362,11,FALSE))</f>
        <v/>
      </c>
      <c r="H39" s="33" t="str">
        <f>IF(ISNA(VLOOKUP(F39,Table!P$2:Z$362,11,FALSE)),"",VLOOKUP(F39,Table!P$2:Z$362,11,FALSE))</f>
        <v/>
      </c>
      <c r="I39" s="8"/>
    </row>
    <row r="40" spans="1:9">
      <c r="A40" s="30">
        <v>27</v>
      </c>
      <c r="B40" s="1"/>
      <c r="C40" s="31" t="str">
        <f t="shared" si="0"/>
        <v/>
      </c>
      <c r="D40" s="32" t="str">
        <f t="shared" si="2"/>
        <v/>
      </c>
      <c r="E40" s="2"/>
      <c r="F40" s="2"/>
      <c r="G40" s="33" t="str">
        <f>IF(ISNA(VLOOKUP(E40,Table!D$2:N$362,11,FALSE)),"",VLOOKUP(E40,Table!D$2:N$362,11,FALSE))</f>
        <v/>
      </c>
      <c r="H40" s="33" t="str">
        <f>IF(ISNA(VLOOKUP(F40,Table!P$2:Z$362,11,FALSE)),"",VLOOKUP(F40,Table!P$2:Z$362,11,FALSE))</f>
        <v/>
      </c>
      <c r="I40" s="8"/>
    </row>
    <row r="41" spans="1:9">
      <c r="A41" s="30">
        <v>28</v>
      </c>
      <c r="B41" s="1"/>
      <c r="C41" s="31" t="str">
        <f t="shared" si="0"/>
        <v/>
      </c>
      <c r="D41" s="32" t="str">
        <f t="shared" si="2"/>
        <v/>
      </c>
      <c r="E41" s="2"/>
      <c r="F41" s="2"/>
      <c r="G41" s="33" t="str">
        <f>IF(ISNA(VLOOKUP(E41,Table!D$2:N$362,11,FALSE)),"",VLOOKUP(E41,Table!D$2:N$362,11,FALSE))</f>
        <v/>
      </c>
      <c r="H41" s="33" t="str">
        <f>IF(ISNA(VLOOKUP(F41,Table!P$2:Z$362,11,FALSE)),"",VLOOKUP(F41,Table!P$2:Z$362,11,FALSE))</f>
        <v/>
      </c>
      <c r="I41" s="8"/>
    </row>
    <row r="42" spans="1:9">
      <c r="A42" s="30">
        <v>29</v>
      </c>
      <c r="B42" s="1"/>
      <c r="C42" s="31" t="str">
        <f t="shared" si="0"/>
        <v/>
      </c>
      <c r="D42" s="32" t="str">
        <f t="shared" si="2"/>
        <v/>
      </c>
      <c r="E42" s="2"/>
      <c r="F42" s="2"/>
      <c r="G42" s="33" t="str">
        <f>IF(ISNA(VLOOKUP(E42,Table!D$2:N$362,11,FALSE)),"",VLOOKUP(E42,Table!D$2:N$362,11,FALSE))</f>
        <v/>
      </c>
      <c r="H42" s="33" t="str">
        <f>IF(ISNA(VLOOKUP(F42,Table!P$2:Z$362,11,FALSE)),"",VLOOKUP(F42,Table!P$2:Z$362,11,FALSE))</f>
        <v/>
      </c>
      <c r="I42" s="8"/>
    </row>
    <row r="43" spans="1:9">
      <c r="A43" s="30">
        <v>30</v>
      </c>
      <c r="B43" s="1"/>
      <c r="C43" s="31" t="str">
        <f t="shared" si="0"/>
        <v/>
      </c>
      <c r="D43" s="32" t="str">
        <f t="shared" si="2"/>
        <v/>
      </c>
      <c r="E43" s="2"/>
      <c r="F43" s="2"/>
      <c r="G43" s="33" t="str">
        <f>IF(ISNA(VLOOKUP(E43,Table!D$2:N$362,11,FALSE)),"",VLOOKUP(E43,Table!D$2:N$362,11,FALSE))</f>
        <v/>
      </c>
      <c r="H43" s="33" t="str">
        <f>IF(ISNA(VLOOKUP(F43,Table!P$2:Z$362,11,FALSE)),"",VLOOKUP(F43,Table!P$2:Z$362,11,FALSE))</f>
        <v/>
      </c>
      <c r="I43" s="8"/>
    </row>
    <row r="44" spans="1:9">
      <c r="A44" s="30">
        <v>31</v>
      </c>
      <c r="B44" s="1"/>
      <c r="C44" s="31" t="str">
        <f t="shared" si="0"/>
        <v/>
      </c>
      <c r="D44" s="32" t="str">
        <f t="shared" si="2"/>
        <v/>
      </c>
      <c r="E44" s="2"/>
      <c r="F44" s="2"/>
      <c r="G44" s="33" t="str">
        <f>IF(ISNA(VLOOKUP(E44,Table!D$2:N$362,11,FALSE)),"",VLOOKUP(E44,Table!D$2:N$362,11,FALSE))</f>
        <v/>
      </c>
      <c r="H44" s="33" t="str">
        <f>IF(ISNA(VLOOKUP(F44,Table!P$2:Z$362,11,FALSE)),"",VLOOKUP(F44,Table!P$2:Z$362,11,FALSE))</f>
        <v/>
      </c>
      <c r="I44" s="8"/>
    </row>
    <row r="45" spans="1:9">
      <c r="A45" s="30">
        <v>32</v>
      </c>
      <c r="B45" s="1"/>
      <c r="C45" s="31" t="str">
        <f t="shared" si="0"/>
        <v/>
      </c>
      <c r="D45" s="32" t="str">
        <f t="shared" si="2"/>
        <v/>
      </c>
      <c r="E45" s="2"/>
      <c r="F45" s="2"/>
      <c r="G45" s="33" t="str">
        <f>IF(ISNA(VLOOKUP(E45,Table!D$2:N$362,11,FALSE)),"",VLOOKUP(E45,Table!D$2:N$362,11,FALSE))</f>
        <v/>
      </c>
      <c r="H45" s="33" t="str">
        <f>IF(ISNA(VLOOKUP(F45,Table!P$2:Z$362,11,FALSE)),"",VLOOKUP(F45,Table!P$2:Z$362,11,FALSE))</f>
        <v/>
      </c>
      <c r="I45" s="8"/>
    </row>
    <row r="46" spans="1:9">
      <c r="A46" s="30">
        <v>33</v>
      </c>
      <c r="B46" s="1"/>
      <c r="C46" s="31" t="str">
        <f t="shared" ref="C46:C77" si="3">IF(B46="","",B46-$C$7+1)</f>
        <v/>
      </c>
      <c r="D46" s="32" t="str">
        <f t="shared" si="2"/>
        <v/>
      </c>
      <c r="E46" s="2"/>
      <c r="F46" s="2"/>
      <c r="G46" s="33" t="str">
        <f>IF(ISNA(VLOOKUP(E46,Table!D$2:N$362,11,FALSE)),"",VLOOKUP(E46,Table!D$2:N$362,11,FALSE))</f>
        <v/>
      </c>
      <c r="H46" s="33" t="str">
        <f>IF(ISNA(VLOOKUP(F46,Table!P$2:Z$362,11,FALSE)),"",VLOOKUP(F46,Table!P$2:Z$362,11,FALSE))</f>
        <v/>
      </c>
      <c r="I46" s="8"/>
    </row>
    <row r="47" spans="1:9">
      <c r="A47" s="30">
        <v>34</v>
      </c>
      <c r="B47" s="1"/>
      <c r="C47" s="31" t="str">
        <f t="shared" si="3"/>
        <v/>
      </c>
      <c r="D47" s="32" t="str">
        <f t="shared" si="2"/>
        <v/>
      </c>
      <c r="E47" s="2"/>
      <c r="F47" s="2"/>
      <c r="G47" s="33" t="str">
        <f>IF(ISNA(VLOOKUP(E47,Table!D$2:N$362,11,FALSE)),"",VLOOKUP(E47,Table!D$2:N$362,11,FALSE))</f>
        <v/>
      </c>
      <c r="H47" s="33" t="str">
        <f>IF(ISNA(VLOOKUP(F47,Table!P$2:Z$362,11,FALSE)),"",VLOOKUP(F47,Table!P$2:Z$362,11,FALSE))</f>
        <v/>
      </c>
      <c r="I47" s="8"/>
    </row>
    <row r="48" spans="1:9">
      <c r="A48" s="30">
        <v>35</v>
      </c>
      <c r="B48" s="1"/>
      <c r="C48" s="31" t="str">
        <f t="shared" si="3"/>
        <v/>
      </c>
      <c r="D48" s="32" t="str">
        <f t="shared" si="2"/>
        <v/>
      </c>
      <c r="E48" s="2"/>
      <c r="F48" s="2"/>
      <c r="G48" s="33" t="str">
        <f>IF(ISNA(VLOOKUP(E48,Table!D$2:N$362,11,FALSE)),"",VLOOKUP(E48,Table!D$2:N$362,11,FALSE))</f>
        <v/>
      </c>
      <c r="H48" s="33" t="str">
        <f>IF(ISNA(VLOOKUP(F48,Table!P$2:Z$362,11,FALSE)),"",VLOOKUP(F48,Table!P$2:Z$362,11,FALSE))</f>
        <v/>
      </c>
      <c r="I48" s="8"/>
    </row>
    <row r="49" spans="1:9">
      <c r="A49" s="30">
        <v>36</v>
      </c>
      <c r="B49" s="1"/>
      <c r="C49" s="31" t="str">
        <f t="shared" si="3"/>
        <v/>
      </c>
      <c r="D49" s="32" t="str">
        <f t="shared" si="2"/>
        <v/>
      </c>
      <c r="E49" s="2"/>
      <c r="F49" s="2"/>
      <c r="G49" s="33" t="str">
        <f>IF(ISNA(VLOOKUP(E49,Table!D$2:N$362,11,FALSE)),"",VLOOKUP(E49,Table!D$2:N$362,11,FALSE))</f>
        <v/>
      </c>
      <c r="H49" s="33" t="str">
        <f>IF(ISNA(VLOOKUP(F49,Table!P$2:Z$362,11,FALSE)),"",VLOOKUP(F49,Table!P$2:Z$362,11,FALSE))</f>
        <v/>
      </c>
      <c r="I49" s="8"/>
    </row>
    <row r="50" spans="1:9">
      <c r="A50" s="30">
        <v>37</v>
      </c>
      <c r="B50" s="1"/>
      <c r="C50" s="31" t="str">
        <f t="shared" si="3"/>
        <v/>
      </c>
      <c r="D50" s="32" t="str">
        <f t="shared" si="2"/>
        <v/>
      </c>
      <c r="E50" s="2"/>
      <c r="F50" s="2"/>
      <c r="G50" s="33" t="str">
        <f>IF(ISNA(VLOOKUP(E50,Table!D$2:N$362,11,FALSE)),"",VLOOKUP(E50,Table!D$2:N$362,11,FALSE))</f>
        <v/>
      </c>
      <c r="H50" s="33" t="str">
        <f>IF(ISNA(VLOOKUP(F50,Table!P$2:Z$362,11,FALSE)),"",VLOOKUP(F50,Table!P$2:Z$362,11,FALSE))</f>
        <v/>
      </c>
      <c r="I50" s="8"/>
    </row>
    <row r="51" spans="1:9">
      <c r="A51" s="30">
        <v>38</v>
      </c>
      <c r="B51" s="1"/>
      <c r="C51" s="31" t="str">
        <f t="shared" si="3"/>
        <v/>
      </c>
      <c r="D51" s="32" t="str">
        <f t="shared" si="2"/>
        <v/>
      </c>
      <c r="E51" s="2"/>
      <c r="F51" s="2"/>
      <c r="G51" s="33" t="str">
        <f>IF(ISNA(VLOOKUP(E51,Table!D$2:N$362,11,FALSE)),"",VLOOKUP(E51,Table!D$2:N$362,11,FALSE))</f>
        <v/>
      </c>
      <c r="H51" s="33" t="str">
        <f>IF(ISNA(VLOOKUP(F51,Table!P$2:Z$362,11,FALSE)),"",VLOOKUP(F51,Table!P$2:Z$362,11,FALSE))</f>
        <v/>
      </c>
      <c r="I51" s="8"/>
    </row>
    <row r="52" spans="1:9">
      <c r="A52" s="30">
        <v>39</v>
      </c>
      <c r="B52" s="1"/>
      <c r="C52" s="31" t="str">
        <f t="shared" si="3"/>
        <v/>
      </c>
      <c r="D52" s="32" t="str">
        <f t="shared" si="2"/>
        <v/>
      </c>
      <c r="E52" s="2"/>
      <c r="F52" s="2"/>
      <c r="G52" s="33" t="str">
        <f>IF(ISNA(VLOOKUP(E52,Table!D$2:N$362,11,FALSE)),"",VLOOKUP(E52,Table!D$2:N$362,11,FALSE))</f>
        <v/>
      </c>
      <c r="H52" s="33" t="str">
        <f>IF(ISNA(VLOOKUP(F52,Table!P$2:Z$362,11,FALSE)),"",VLOOKUP(F52,Table!P$2:Z$362,11,FALSE))</f>
        <v/>
      </c>
      <c r="I52" s="8"/>
    </row>
    <row r="53" spans="1:9">
      <c r="A53" s="30">
        <v>40</v>
      </c>
      <c r="B53" s="1"/>
      <c r="C53" s="31" t="str">
        <f t="shared" si="3"/>
        <v/>
      </c>
      <c r="D53" s="32" t="str">
        <f t="shared" si="2"/>
        <v/>
      </c>
      <c r="E53" s="2"/>
      <c r="F53" s="2"/>
      <c r="G53" s="33" t="str">
        <f>IF(ISNA(VLOOKUP(E53,Table!D$2:N$362,11,FALSE)),"",VLOOKUP(E53,Table!D$2:N$362,11,FALSE))</f>
        <v/>
      </c>
      <c r="H53" s="33" t="str">
        <f>IF(ISNA(VLOOKUP(F53,Table!P$2:Z$362,11,FALSE)),"",VLOOKUP(F53,Table!P$2:Z$362,11,FALSE))</f>
        <v/>
      </c>
      <c r="I53" s="8"/>
    </row>
    <row r="54" spans="1:9">
      <c r="A54" s="30">
        <v>41</v>
      </c>
      <c r="B54" s="1"/>
      <c r="C54" s="31" t="str">
        <f t="shared" si="3"/>
        <v/>
      </c>
      <c r="D54" s="32" t="str">
        <f t="shared" si="2"/>
        <v/>
      </c>
      <c r="E54" s="2"/>
      <c r="F54" s="2"/>
      <c r="G54" s="33" t="str">
        <f>IF(ISNA(VLOOKUP(E54,Table!D$2:N$362,11,FALSE)),"",VLOOKUP(E54,Table!D$2:N$362,11,FALSE))</f>
        <v/>
      </c>
      <c r="H54" s="33" t="str">
        <f>IF(ISNA(VLOOKUP(F54,Table!P$2:Z$362,11,FALSE)),"",VLOOKUP(F54,Table!P$2:Z$362,11,FALSE))</f>
        <v/>
      </c>
      <c r="I54" s="8"/>
    </row>
    <row r="55" spans="1:9">
      <c r="A55" s="30">
        <v>42</v>
      </c>
      <c r="B55" s="1"/>
      <c r="C55" s="31" t="str">
        <f t="shared" si="3"/>
        <v/>
      </c>
      <c r="D55" s="32" t="str">
        <f t="shared" si="2"/>
        <v/>
      </c>
      <c r="E55" s="2"/>
      <c r="F55" s="2"/>
      <c r="G55" s="33" t="str">
        <f>IF(ISNA(VLOOKUP(E55,Table!D$2:N$362,11,FALSE)),"",VLOOKUP(E55,Table!D$2:N$362,11,FALSE))</f>
        <v/>
      </c>
      <c r="H55" s="33" t="str">
        <f>IF(ISNA(VLOOKUP(F55,Table!P$2:Z$362,11,FALSE)),"",VLOOKUP(F55,Table!P$2:Z$362,11,FALSE))</f>
        <v/>
      </c>
      <c r="I55" s="8"/>
    </row>
    <row r="56" spans="1:9">
      <c r="A56" s="30">
        <v>43</v>
      </c>
      <c r="B56" s="1"/>
      <c r="C56" s="31" t="str">
        <f t="shared" si="3"/>
        <v/>
      </c>
      <c r="D56" s="32" t="str">
        <f t="shared" si="2"/>
        <v/>
      </c>
      <c r="E56" s="2"/>
      <c r="F56" s="2"/>
      <c r="G56" s="33" t="str">
        <f>IF(ISNA(VLOOKUP(E56,Table!D$2:N$362,11,FALSE)),"",VLOOKUP(E56,Table!D$2:N$362,11,FALSE))</f>
        <v/>
      </c>
      <c r="H56" s="33" t="str">
        <f>IF(ISNA(VLOOKUP(F56,Table!P$2:Z$362,11,FALSE)),"",VLOOKUP(F56,Table!P$2:Z$362,11,FALSE))</f>
        <v/>
      </c>
      <c r="I56" s="8"/>
    </row>
    <row r="57" spans="1:9">
      <c r="A57" s="30">
        <v>44</v>
      </c>
      <c r="B57" s="1"/>
      <c r="C57" s="31" t="str">
        <f t="shared" si="3"/>
        <v/>
      </c>
      <c r="D57" s="32" t="str">
        <f t="shared" si="2"/>
        <v/>
      </c>
      <c r="E57" s="2"/>
      <c r="F57" s="2"/>
      <c r="G57" s="33" t="str">
        <f>IF(ISNA(VLOOKUP(E57,Table!D$2:N$362,11,FALSE)),"",VLOOKUP(E57,Table!D$2:N$362,11,FALSE))</f>
        <v/>
      </c>
      <c r="H57" s="33" t="str">
        <f>IF(ISNA(VLOOKUP(F57,Table!P$2:Z$362,11,FALSE)),"",VLOOKUP(F57,Table!P$2:Z$362,11,FALSE))</f>
        <v/>
      </c>
      <c r="I57" s="8"/>
    </row>
    <row r="58" spans="1:9">
      <c r="A58" s="30">
        <v>45</v>
      </c>
      <c r="B58" s="1"/>
      <c r="C58" s="31" t="str">
        <f t="shared" si="3"/>
        <v/>
      </c>
      <c r="D58" s="32" t="str">
        <f t="shared" si="2"/>
        <v/>
      </c>
      <c r="E58" s="2"/>
      <c r="F58" s="2"/>
      <c r="G58" s="33" t="str">
        <f>IF(ISNA(VLOOKUP(E58,Table!D$2:N$362,11,FALSE)),"",VLOOKUP(E58,Table!D$2:N$362,11,FALSE))</f>
        <v/>
      </c>
      <c r="H58" s="33" t="str">
        <f>IF(ISNA(VLOOKUP(F58,Table!P$2:Z$362,11,FALSE)),"",VLOOKUP(F58,Table!P$2:Z$362,11,FALSE))</f>
        <v/>
      </c>
      <c r="I58" s="8"/>
    </row>
    <row r="59" spans="1:9">
      <c r="A59" s="30">
        <v>46</v>
      </c>
      <c r="B59" s="1"/>
      <c r="C59" s="31" t="str">
        <f t="shared" si="3"/>
        <v/>
      </c>
      <c r="D59" s="32" t="str">
        <f t="shared" si="2"/>
        <v/>
      </c>
      <c r="E59" s="2"/>
      <c r="F59" s="2"/>
      <c r="G59" s="33" t="str">
        <f>IF(ISNA(VLOOKUP(E59,Table!D$2:N$362,11,FALSE)),"",VLOOKUP(E59,Table!D$2:N$362,11,FALSE))</f>
        <v/>
      </c>
      <c r="H59" s="33" t="str">
        <f>IF(ISNA(VLOOKUP(F59,Table!P$2:Z$362,11,FALSE)),"",VLOOKUP(F59,Table!P$2:Z$362,11,FALSE))</f>
        <v/>
      </c>
      <c r="I59" s="8"/>
    </row>
    <row r="60" spans="1:9">
      <c r="A60" s="30">
        <v>47</v>
      </c>
      <c r="B60" s="1"/>
      <c r="C60" s="31" t="str">
        <f t="shared" si="3"/>
        <v/>
      </c>
      <c r="D60" s="32" t="str">
        <f t="shared" si="2"/>
        <v/>
      </c>
      <c r="E60" s="2"/>
      <c r="F60" s="2"/>
      <c r="G60" s="33" t="str">
        <f>IF(ISNA(VLOOKUP(E60,Table!D$2:N$362,11,FALSE)),"",VLOOKUP(E60,Table!D$2:N$362,11,FALSE))</f>
        <v/>
      </c>
      <c r="H60" s="33" t="str">
        <f>IF(ISNA(VLOOKUP(F60,Table!P$2:Z$362,11,FALSE)),"",VLOOKUP(F60,Table!P$2:Z$362,11,FALSE))</f>
        <v/>
      </c>
      <c r="I60" s="8"/>
    </row>
    <row r="61" spans="1:9">
      <c r="A61" s="30">
        <v>48</v>
      </c>
      <c r="B61" s="1"/>
      <c r="C61" s="31" t="str">
        <f t="shared" si="3"/>
        <v/>
      </c>
      <c r="D61" s="32" t="str">
        <f t="shared" si="2"/>
        <v/>
      </c>
      <c r="E61" s="2"/>
      <c r="F61" s="2"/>
      <c r="G61" s="33" t="str">
        <f>IF(ISNA(VLOOKUP(E61,Table!D$2:N$362,11,FALSE)),"",VLOOKUP(E61,Table!D$2:N$362,11,FALSE))</f>
        <v/>
      </c>
      <c r="H61" s="33" t="str">
        <f>IF(ISNA(VLOOKUP(F61,Table!P$2:Z$362,11,FALSE)),"",VLOOKUP(F61,Table!P$2:Z$362,11,FALSE))</f>
        <v/>
      </c>
      <c r="I61" s="8"/>
    </row>
    <row r="62" spans="1:9">
      <c r="A62" s="30">
        <v>49</v>
      </c>
      <c r="B62" s="1"/>
      <c r="C62" s="31" t="str">
        <f t="shared" si="3"/>
        <v/>
      </c>
      <c r="D62" s="32" t="str">
        <f t="shared" si="2"/>
        <v/>
      </c>
      <c r="E62" s="2"/>
      <c r="F62" s="2"/>
      <c r="G62" s="33" t="str">
        <f>IF(ISNA(VLOOKUP(E62,Table!D$2:N$362,11,FALSE)),"",VLOOKUP(E62,Table!D$2:N$362,11,FALSE))</f>
        <v/>
      </c>
      <c r="H62" s="33" t="str">
        <f>IF(ISNA(VLOOKUP(F62,Table!P$2:Z$362,11,FALSE)),"",VLOOKUP(F62,Table!P$2:Z$362,11,FALSE))</f>
        <v/>
      </c>
      <c r="I62" s="8"/>
    </row>
    <row r="63" spans="1:9">
      <c r="A63" s="30">
        <v>50</v>
      </c>
      <c r="B63" s="1"/>
      <c r="C63" s="31" t="str">
        <f t="shared" si="3"/>
        <v/>
      </c>
      <c r="D63" s="32" t="str">
        <f t="shared" si="2"/>
        <v/>
      </c>
      <c r="E63" s="2"/>
      <c r="F63" s="2"/>
      <c r="G63" s="33" t="str">
        <f>IF(ISNA(VLOOKUP(E63,Table!D$2:N$362,11,FALSE)),"",VLOOKUP(E63,Table!D$2:N$362,11,FALSE))</f>
        <v/>
      </c>
      <c r="H63" s="33" t="str">
        <f>IF(ISNA(VLOOKUP(F63,Table!P$2:Z$362,11,FALSE)),"",VLOOKUP(F63,Table!P$2:Z$362,11,FALSE))</f>
        <v/>
      </c>
      <c r="I63" s="8"/>
    </row>
    <row r="64" spans="1:9">
      <c r="A64" s="30">
        <v>51</v>
      </c>
      <c r="B64" s="1"/>
      <c r="C64" s="31" t="str">
        <f t="shared" si="3"/>
        <v/>
      </c>
      <c r="D64" s="32" t="str">
        <f t="shared" si="2"/>
        <v/>
      </c>
      <c r="E64" s="2"/>
      <c r="F64" s="2"/>
      <c r="G64" s="33" t="str">
        <f>IF(ISNA(VLOOKUP(E64,Table!D$2:N$362,11,FALSE)),"",VLOOKUP(E64,Table!D$2:N$362,11,FALSE))</f>
        <v/>
      </c>
      <c r="H64" s="33" t="str">
        <f>IF(ISNA(VLOOKUP(F64,Table!P$2:Z$362,11,FALSE)),"",VLOOKUP(F64,Table!P$2:Z$362,11,FALSE))</f>
        <v/>
      </c>
      <c r="I64" s="8"/>
    </row>
    <row r="65" spans="1:9">
      <c r="A65" s="30">
        <v>52</v>
      </c>
      <c r="B65" s="1"/>
      <c r="C65" s="31" t="str">
        <f t="shared" si="3"/>
        <v/>
      </c>
      <c r="D65" s="32" t="str">
        <f t="shared" si="2"/>
        <v/>
      </c>
      <c r="E65" s="2"/>
      <c r="F65" s="2"/>
      <c r="G65" s="33" t="str">
        <f>IF(ISNA(VLOOKUP(E65,Table!D$2:N$362,11,FALSE)),"",VLOOKUP(E65,Table!D$2:N$362,11,FALSE))</f>
        <v/>
      </c>
      <c r="H65" s="33" t="str">
        <f>IF(ISNA(VLOOKUP(F65,Table!P$2:Z$362,11,FALSE)),"",VLOOKUP(F65,Table!P$2:Z$362,11,FALSE))</f>
        <v/>
      </c>
      <c r="I65" s="8"/>
    </row>
    <row r="66" spans="1:9">
      <c r="A66" s="30">
        <v>53</v>
      </c>
      <c r="B66" s="1"/>
      <c r="C66" s="31" t="str">
        <f t="shared" si="3"/>
        <v/>
      </c>
      <c r="D66" s="32" t="str">
        <f t="shared" si="2"/>
        <v/>
      </c>
      <c r="E66" s="2"/>
      <c r="F66" s="2"/>
      <c r="G66" s="33" t="str">
        <f>IF(ISNA(VLOOKUP(E66,Table!D$2:N$362,11,FALSE)),"",VLOOKUP(E66,Table!D$2:N$362,11,FALSE))</f>
        <v/>
      </c>
      <c r="H66" s="33" t="str">
        <f>IF(ISNA(VLOOKUP(F66,Table!P$2:Z$362,11,FALSE)),"",VLOOKUP(F66,Table!P$2:Z$362,11,FALSE))</f>
        <v/>
      </c>
      <c r="I66" s="8"/>
    </row>
    <row r="67" spans="1:9">
      <c r="A67" s="30">
        <v>54</v>
      </c>
      <c r="B67" s="1"/>
      <c r="C67" s="31" t="str">
        <f t="shared" si="3"/>
        <v/>
      </c>
      <c r="D67" s="32" t="str">
        <f t="shared" si="2"/>
        <v/>
      </c>
      <c r="E67" s="2"/>
      <c r="F67" s="2"/>
      <c r="G67" s="33" t="str">
        <f>IF(ISNA(VLOOKUP(E67,Table!D$2:N$362,11,FALSE)),"",VLOOKUP(E67,Table!D$2:N$362,11,FALSE))</f>
        <v/>
      </c>
      <c r="H67" s="33" t="str">
        <f>IF(ISNA(VLOOKUP(F67,Table!P$2:Z$362,11,FALSE)),"",VLOOKUP(F67,Table!P$2:Z$362,11,FALSE))</f>
        <v/>
      </c>
      <c r="I67" s="8"/>
    </row>
    <row r="68" spans="1:9">
      <c r="A68" s="30">
        <v>55</v>
      </c>
      <c r="B68" s="1"/>
      <c r="C68" s="31" t="str">
        <f t="shared" si="3"/>
        <v/>
      </c>
      <c r="D68" s="32" t="str">
        <f t="shared" si="2"/>
        <v/>
      </c>
      <c r="E68" s="2"/>
      <c r="F68" s="2"/>
      <c r="G68" s="33" t="str">
        <f>IF(ISNA(VLOOKUP(E68,Table!D$2:N$362,11,FALSE)),"",VLOOKUP(E68,Table!D$2:N$362,11,FALSE))</f>
        <v/>
      </c>
      <c r="H68" s="33" t="str">
        <f>IF(ISNA(VLOOKUP(F68,Table!P$2:Z$362,11,FALSE)),"",VLOOKUP(F68,Table!P$2:Z$362,11,FALSE))</f>
        <v/>
      </c>
      <c r="I68" s="8"/>
    </row>
    <row r="69" spans="1:9">
      <c r="A69" s="30">
        <v>56</v>
      </c>
      <c r="B69" s="1"/>
      <c r="C69" s="31" t="str">
        <f t="shared" si="3"/>
        <v/>
      </c>
      <c r="D69" s="32" t="str">
        <f t="shared" si="2"/>
        <v/>
      </c>
      <c r="E69" s="2"/>
      <c r="F69" s="2"/>
      <c r="G69" s="33" t="str">
        <f>IF(ISNA(VLOOKUP(E69,Table!D$2:N$362,11,FALSE)),"",VLOOKUP(E69,Table!D$2:N$362,11,FALSE))</f>
        <v/>
      </c>
      <c r="H69" s="33" t="str">
        <f>IF(ISNA(VLOOKUP(F69,Table!P$2:Z$362,11,FALSE)),"",VLOOKUP(F69,Table!P$2:Z$362,11,FALSE))</f>
        <v/>
      </c>
      <c r="I69" s="8"/>
    </row>
    <row r="70" spans="1:9">
      <c r="A70" s="30">
        <v>57</v>
      </c>
      <c r="B70" s="1"/>
      <c r="C70" s="31" t="str">
        <f t="shared" si="3"/>
        <v/>
      </c>
      <c r="D70" s="32" t="str">
        <f t="shared" si="2"/>
        <v/>
      </c>
      <c r="E70" s="2"/>
      <c r="F70" s="2"/>
      <c r="G70" s="33" t="str">
        <f>IF(ISNA(VLOOKUP(E70,Table!D$2:N$362,11,FALSE)),"",VLOOKUP(E70,Table!D$2:N$362,11,FALSE))</f>
        <v/>
      </c>
      <c r="H70" s="33" t="str">
        <f>IF(ISNA(VLOOKUP(F70,Table!P$2:Z$362,11,FALSE)),"",VLOOKUP(F70,Table!P$2:Z$362,11,FALSE))</f>
        <v/>
      </c>
      <c r="I70" s="8"/>
    </row>
    <row r="71" spans="1:9">
      <c r="A71" s="30">
        <v>58</v>
      </c>
      <c r="B71" s="1"/>
      <c r="C71" s="31" t="str">
        <f t="shared" si="3"/>
        <v/>
      </c>
      <c r="D71" s="32" t="str">
        <f t="shared" si="2"/>
        <v/>
      </c>
      <c r="E71" s="2"/>
      <c r="F71" s="2"/>
      <c r="G71" s="33" t="str">
        <f>IF(ISNA(VLOOKUP(E71,Table!D$2:N$362,11,FALSE)),"",VLOOKUP(E71,Table!D$2:N$362,11,FALSE))</f>
        <v/>
      </c>
      <c r="H71" s="33" t="str">
        <f>IF(ISNA(VLOOKUP(F71,Table!P$2:Z$362,11,FALSE)),"",VLOOKUP(F71,Table!P$2:Z$362,11,FALSE))</f>
        <v/>
      </c>
      <c r="I71" s="8"/>
    </row>
    <row r="72" spans="1:9">
      <c r="A72" s="30">
        <v>59</v>
      </c>
      <c r="B72" s="1"/>
      <c r="C72" s="31" t="str">
        <f t="shared" si="3"/>
        <v/>
      </c>
      <c r="D72" s="32" t="str">
        <f t="shared" si="2"/>
        <v/>
      </c>
      <c r="E72" s="2"/>
      <c r="F72" s="2"/>
      <c r="G72" s="33" t="str">
        <f>IF(ISNA(VLOOKUP(E72,Table!D$2:N$362,11,FALSE)),"",VLOOKUP(E72,Table!D$2:N$362,11,FALSE))</f>
        <v/>
      </c>
      <c r="H72" s="33" t="str">
        <f>IF(ISNA(VLOOKUP(F72,Table!P$2:Z$362,11,FALSE)),"",VLOOKUP(F72,Table!P$2:Z$362,11,FALSE))</f>
        <v/>
      </c>
      <c r="I72" s="8"/>
    </row>
    <row r="73" spans="1:9">
      <c r="A73" s="30">
        <v>60</v>
      </c>
      <c r="B73" s="1"/>
      <c r="C73" s="31" t="str">
        <f t="shared" si="3"/>
        <v/>
      </c>
      <c r="D73" s="32" t="str">
        <f t="shared" si="2"/>
        <v/>
      </c>
      <c r="E73" s="2"/>
      <c r="F73" s="2"/>
      <c r="G73" s="33" t="str">
        <f>IF(ISNA(VLOOKUP(E73,Table!D$2:N$362,11,FALSE)),"",VLOOKUP(E73,Table!D$2:N$362,11,FALSE))</f>
        <v/>
      </c>
      <c r="H73" s="33" t="str">
        <f>IF(ISNA(VLOOKUP(F73,Table!P$2:Z$362,11,FALSE)),"",VLOOKUP(F73,Table!P$2:Z$362,11,FALSE))</f>
        <v/>
      </c>
      <c r="I73" s="8"/>
    </row>
    <row r="74" spans="1:9">
      <c r="A74" s="30">
        <v>61</v>
      </c>
      <c r="B74" s="1"/>
      <c r="C74" s="31" t="str">
        <f t="shared" si="3"/>
        <v/>
      </c>
      <c r="D74" s="32" t="str">
        <f t="shared" si="2"/>
        <v/>
      </c>
      <c r="E74" s="2"/>
      <c r="F74" s="2"/>
      <c r="G74" s="33" t="str">
        <f>IF(ISNA(VLOOKUP(E74,Table!D$2:N$362,11,FALSE)),"",VLOOKUP(E74,Table!D$2:N$362,11,FALSE))</f>
        <v/>
      </c>
      <c r="H74" s="33" t="str">
        <f>IF(ISNA(VLOOKUP(F74,Table!P$2:Z$362,11,FALSE)),"",VLOOKUP(F74,Table!P$2:Z$362,11,FALSE))</f>
        <v/>
      </c>
      <c r="I74" s="8"/>
    </row>
    <row r="75" spans="1:9">
      <c r="A75" s="30">
        <v>62</v>
      </c>
      <c r="B75" s="1"/>
      <c r="C75" s="31" t="str">
        <f t="shared" si="3"/>
        <v/>
      </c>
      <c r="D75" s="32" t="str">
        <f t="shared" si="2"/>
        <v/>
      </c>
      <c r="E75" s="2"/>
      <c r="F75" s="2"/>
      <c r="G75" s="33" t="str">
        <f>IF(ISNA(VLOOKUP(E75,Table!D$2:N$362,11,FALSE)),"",VLOOKUP(E75,Table!D$2:N$362,11,FALSE))</f>
        <v/>
      </c>
      <c r="H75" s="33" t="str">
        <f>IF(ISNA(VLOOKUP(F75,Table!P$2:Z$362,11,FALSE)),"",VLOOKUP(F75,Table!P$2:Z$362,11,FALSE))</f>
        <v/>
      </c>
      <c r="I75" s="8"/>
    </row>
    <row r="76" spans="1:9">
      <c r="A76" s="30">
        <v>63</v>
      </c>
      <c r="B76" s="1"/>
      <c r="C76" s="31" t="str">
        <f t="shared" si="3"/>
        <v/>
      </c>
      <c r="D76" s="32" t="str">
        <f t="shared" si="2"/>
        <v/>
      </c>
      <c r="E76" s="2"/>
      <c r="F76" s="2"/>
      <c r="G76" s="33" t="str">
        <f>IF(ISNA(VLOOKUP(E76,Table!D$2:N$362,11,FALSE)),"",VLOOKUP(E76,Table!D$2:N$362,11,FALSE))</f>
        <v/>
      </c>
      <c r="H76" s="33" t="str">
        <f>IF(ISNA(VLOOKUP(F76,Table!P$2:Z$362,11,FALSE)),"",VLOOKUP(F76,Table!P$2:Z$362,11,FALSE))</f>
        <v/>
      </c>
      <c r="I76" s="8"/>
    </row>
    <row r="77" spans="1:9">
      <c r="A77" s="30">
        <v>64</v>
      </c>
      <c r="B77" s="1"/>
      <c r="C77" s="31" t="str">
        <f t="shared" si="3"/>
        <v/>
      </c>
      <c r="D77" s="32" t="str">
        <f t="shared" si="2"/>
        <v/>
      </c>
      <c r="E77" s="2"/>
      <c r="F77" s="2"/>
      <c r="G77" s="33" t="str">
        <f>IF(ISNA(VLOOKUP(E77,Table!D$2:N$362,11,FALSE)),"",VLOOKUP(E77,Table!D$2:N$362,11,FALSE))</f>
        <v/>
      </c>
      <c r="H77" s="33" t="str">
        <f>IF(ISNA(VLOOKUP(F77,Table!P$2:Z$362,11,FALSE)),"",VLOOKUP(F77,Table!P$2:Z$362,11,FALSE))</f>
        <v/>
      </c>
      <c r="I77" s="8"/>
    </row>
    <row r="78" spans="1:9">
      <c r="A78" s="30">
        <v>65</v>
      </c>
      <c r="B78" s="1"/>
      <c r="C78" s="31" t="str">
        <f t="shared" ref="C78:C109" si="4">IF(B78="","",B78-$C$7+1)</f>
        <v/>
      </c>
      <c r="D78" s="32" t="str">
        <f t="shared" si="2"/>
        <v/>
      </c>
      <c r="E78" s="2"/>
      <c r="F78" s="2"/>
      <c r="G78" s="33" t="str">
        <f>IF(ISNA(VLOOKUP(E78,Table!D$2:N$362,11,FALSE)),"",VLOOKUP(E78,Table!D$2:N$362,11,FALSE))</f>
        <v/>
      </c>
      <c r="H78" s="33" t="str">
        <f>IF(ISNA(VLOOKUP(F78,Table!P$2:Z$362,11,FALSE)),"",VLOOKUP(F78,Table!P$2:Z$362,11,FALSE))</f>
        <v/>
      </c>
      <c r="I78" s="8"/>
    </row>
    <row r="79" spans="1:9">
      <c r="A79" s="30">
        <v>66</v>
      </c>
      <c r="B79" s="1"/>
      <c r="C79" s="31" t="str">
        <f t="shared" si="4"/>
        <v/>
      </c>
      <c r="D79" s="32" t="str">
        <f t="shared" si="2"/>
        <v/>
      </c>
      <c r="E79" s="2"/>
      <c r="F79" s="2"/>
      <c r="G79" s="33" t="str">
        <f>IF(ISNA(VLOOKUP(E79,Table!D$2:N$362,11,FALSE)),"",VLOOKUP(E79,Table!D$2:N$362,11,FALSE))</f>
        <v/>
      </c>
      <c r="H79" s="33" t="str">
        <f>IF(ISNA(VLOOKUP(F79,Table!P$2:Z$362,11,FALSE)),"",VLOOKUP(F79,Table!P$2:Z$362,11,FALSE))</f>
        <v/>
      </c>
      <c r="I79" s="8"/>
    </row>
    <row r="80" spans="1:9">
      <c r="A80" s="30">
        <v>67</v>
      </c>
      <c r="B80" s="1"/>
      <c r="C80" s="31" t="str">
        <f t="shared" si="4"/>
        <v/>
      </c>
      <c r="D80" s="32" t="str">
        <f t="shared" si="2"/>
        <v/>
      </c>
      <c r="E80" s="2"/>
      <c r="F80" s="2"/>
      <c r="G80" s="33" t="str">
        <f>IF(ISNA(VLOOKUP(E80,Table!D$2:N$362,11,FALSE)),"",VLOOKUP(E80,Table!D$2:N$362,11,FALSE))</f>
        <v/>
      </c>
      <c r="H80" s="33" t="str">
        <f>IF(ISNA(VLOOKUP(F80,Table!P$2:Z$362,11,FALSE)),"",VLOOKUP(F80,Table!P$2:Z$362,11,FALSE))</f>
        <v/>
      </c>
      <c r="I80" s="8"/>
    </row>
    <row r="81" spans="1:9">
      <c r="A81" s="30">
        <v>68</v>
      </c>
      <c r="B81" s="1"/>
      <c r="C81" s="31" t="str">
        <f t="shared" si="4"/>
        <v/>
      </c>
      <c r="D81" s="32" t="str">
        <f t="shared" si="2"/>
        <v/>
      </c>
      <c r="E81" s="2"/>
      <c r="F81" s="2"/>
      <c r="G81" s="33" t="str">
        <f>IF(ISNA(VLOOKUP(E81,Table!D$2:N$362,11,FALSE)),"",VLOOKUP(E81,Table!D$2:N$362,11,FALSE))</f>
        <v/>
      </c>
      <c r="H81" s="33" t="str">
        <f>IF(ISNA(VLOOKUP(F81,Table!P$2:Z$362,11,FALSE)),"",VLOOKUP(F81,Table!P$2:Z$362,11,FALSE))</f>
        <v/>
      </c>
      <c r="I81" s="8"/>
    </row>
    <row r="82" spans="1:9">
      <c r="A82" s="30">
        <v>69</v>
      </c>
      <c r="B82" s="1"/>
      <c r="C82" s="31" t="str">
        <f t="shared" si="4"/>
        <v/>
      </c>
      <c r="D82" s="32" t="str">
        <f t="shared" si="2"/>
        <v/>
      </c>
      <c r="E82" s="2"/>
      <c r="F82" s="2"/>
      <c r="G82" s="33" t="str">
        <f>IF(ISNA(VLOOKUP(E82,Table!D$2:N$362,11,FALSE)),"",VLOOKUP(E82,Table!D$2:N$362,11,FALSE))</f>
        <v/>
      </c>
      <c r="H82" s="33" t="str">
        <f>IF(ISNA(VLOOKUP(F82,Table!P$2:Z$362,11,FALSE)),"",VLOOKUP(F82,Table!P$2:Z$362,11,FALSE))</f>
        <v/>
      </c>
      <c r="I82" s="8"/>
    </row>
    <row r="83" spans="1:9">
      <c r="A83" s="30">
        <v>70</v>
      </c>
      <c r="B83" s="1"/>
      <c r="C83" s="31" t="str">
        <f t="shared" si="4"/>
        <v/>
      </c>
      <c r="D83" s="32" t="str">
        <f t="shared" si="2"/>
        <v/>
      </c>
      <c r="E83" s="2"/>
      <c r="F83" s="2"/>
      <c r="G83" s="33" t="str">
        <f>IF(ISNA(VLOOKUP(E83,Table!D$2:N$362,11,FALSE)),"",VLOOKUP(E83,Table!D$2:N$362,11,FALSE))</f>
        <v/>
      </c>
      <c r="H83" s="33" t="str">
        <f>IF(ISNA(VLOOKUP(F83,Table!P$2:Z$362,11,FALSE)),"",VLOOKUP(F83,Table!P$2:Z$362,11,FALSE))</f>
        <v/>
      </c>
      <c r="I83" s="8"/>
    </row>
    <row r="84" spans="1:9">
      <c r="A84" s="30">
        <v>71</v>
      </c>
      <c r="B84" s="1"/>
      <c r="C84" s="31" t="str">
        <f t="shared" si="4"/>
        <v/>
      </c>
      <c r="D84" s="32" t="str">
        <f t="shared" si="2"/>
        <v/>
      </c>
      <c r="E84" s="2"/>
      <c r="F84" s="2"/>
      <c r="G84" s="33" t="str">
        <f>IF(ISNA(VLOOKUP(E84,Table!D$2:N$362,11,FALSE)),"",VLOOKUP(E84,Table!D$2:N$362,11,FALSE))</f>
        <v/>
      </c>
      <c r="H84" s="33" t="str">
        <f>IF(ISNA(VLOOKUP(F84,Table!P$2:Z$362,11,FALSE)),"",VLOOKUP(F84,Table!P$2:Z$362,11,FALSE))</f>
        <v/>
      </c>
      <c r="I84" s="8"/>
    </row>
    <row r="85" spans="1:9">
      <c r="A85" s="30">
        <v>72</v>
      </c>
      <c r="B85" s="1"/>
      <c r="C85" s="31" t="str">
        <f t="shared" si="4"/>
        <v/>
      </c>
      <c r="D85" s="32" t="str">
        <f t="shared" si="2"/>
        <v/>
      </c>
      <c r="E85" s="2"/>
      <c r="F85" s="2"/>
      <c r="G85" s="33" t="str">
        <f>IF(ISNA(VLOOKUP(E85,Table!D$2:N$362,11,FALSE)),"",VLOOKUP(E85,Table!D$2:N$362,11,FALSE))</f>
        <v/>
      </c>
      <c r="H85" s="33" t="str">
        <f>IF(ISNA(VLOOKUP(F85,Table!P$2:Z$362,11,FALSE)),"",VLOOKUP(F85,Table!P$2:Z$362,11,FALSE))</f>
        <v/>
      </c>
      <c r="I85" s="8"/>
    </row>
    <row r="86" spans="1:9">
      <c r="A86" s="30">
        <v>73</v>
      </c>
      <c r="B86" s="1"/>
      <c r="C86" s="31" t="str">
        <f t="shared" si="4"/>
        <v/>
      </c>
      <c r="D86" s="32" t="str">
        <f t="shared" si="2"/>
        <v/>
      </c>
      <c r="E86" s="2"/>
      <c r="F86" s="2"/>
      <c r="G86" s="33" t="str">
        <f>IF(ISNA(VLOOKUP(E86,Table!D$2:N$362,11,FALSE)),"",VLOOKUP(E86,Table!D$2:N$362,11,FALSE))</f>
        <v/>
      </c>
      <c r="H86" s="33" t="str">
        <f>IF(ISNA(VLOOKUP(F86,Table!P$2:Z$362,11,FALSE)),"",VLOOKUP(F86,Table!P$2:Z$362,11,FALSE))</f>
        <v/>
      </c>
      <c r="I86" s="8"/>
    </row>
    <row r="87" spans="1:9">
      <c r="A87" s="30">
        <v>74</v>
      </c>
      <c r="B87" s="1"/>
      <c r="C87" s="31" t="str">
        <f t="shared" si="4"/>
        <v/>
      </c>
      <c r="D87" s="32" t="str">
        <f t="shared" si="2"/>
        <v/>
      </c>
      <c r="E87" s="2"/>
      <c r="F87" s="2"/>
      <c r="G87" s="33" t="str">
        <f>IF(ISNA(VLOOKUP(E87,Table!D$2:N$362,11,FALSE)),"",VLOOKUP(E87,Table!D$2:N$362,11,FALSE))</f>
        <v/>
      </c>
      <c r="H87" s="33" t="str">
        <f>IF(ISNA(VLOOKUP(F87,Table!P$2:Z$362,11,FALSE)),"",VLOOKUP(F87,Table!P$2:Z$362,11,FALSE))</f>
        <v/>
      </c>
      <c r="I87" s="8"/>
    </row>
    <row r="88" spans="1:9">
      <c r="A88" s="30">
        <v>75</v>
      </c>
      <c r="B88" s="1"/>
      <c r="C88" s="31" t="str">
        <f t="shared" si="4"/>
        <v/>
      </c>
      <c r="D88" s="32" t="str">
        <f t="shared" si="2"/>
        <v/>
      </c>
      <c r="E88" s="2"/>
      <c r="F88" s="2"/>
      <c r="G88" s="33" t="str">
        <f>IF(ISNA(VLOOKUP(E88,Table!D$2:N$362,11,FALSE)),"",VLOOKUP(E88,Table!D$2:N$362,11,FALSE))</f>
        <v/>
      </c>
      <c r="H88" s="33" t="str">
        <f>IF(ISNA(VLOOKUP(F88,Table!P$2:Z$362,11,FALSE)),"",VLOOKUP(F88,Table!P$2:Z$362,11,FALSE))</f>
        <v/>
      </c>
      <c r="I88" s="8"/>
    </row>
    <row r="89" spans="1:9">
      <c r="A89" s="30">
        <v>76</v>
      </c>
      <c r="B89" s="1"/>
      <c r="C89" s="31" t="str">
        <f t="shared" si="4"/>
        <v/>
      </c>
      <c r="D89" s="32" t="str">
        <f t="shared" si="2"/>
        <v/>
      </c>
      <c r="E89" s="2"/>
      <c r="F89" s="2"/>
      <c r="G89" s="33" t="str">
        <f>IF(ISNA(VLOOKUP(E89,Table!D$2:N$362,11,FALSE)),"",VLOOKUP(E89,Table!D$2:N$362,11,FALSE))</f>
        <v/>
      </c>
      <c r="H89" s="33" t="str">
        <f>IF(ISNA(VLOOKUP(F89,Table!P$2:Z$362,11,FALSE)),"",VLOOKUP(F89,Table!P$2:Z$362,11,FALSE))</f>
        <v/>
      </c>
      <c r="I89" s="8"/>
    </row>
    <row r="90" spans="1:9">
      <c r="A90" s="30">
        <v>77</v>
      </c>
      <c r="B90" s="1"/>
      <c r="C90" s="31" t="str">
        <f t="shared" si="4"/>
        <v/>
      </c>
      <c r="D90" s="32" t="str">
        <f t="shared" si="2"/>
        <v/>
      </c>
      <c r="E90" s="2"/>
      <c r="F90" s="2"/>
      <c r="G90" s="33" t="str">
        <f>IF(ISNA(VLOOKUP(E90,Table!D$2:N$362,11,FALSE)),"",VLOOKUP(E90,Table!D$2:N$362,11,FALSE))</f>
        <v/>
      </c>
      <c r="H90" s="33" t="str">
        <f>IF(ISNA(VLOOKUP(F90,Table!P$2:Z$362,11,FALSE)),"",VLOOKUP(F90,Table!P$2:Z$362,11,FALSE))</f>
        <v/>
      </c>
      <c r="I90" s="8"/>
    </row>
    <row r="91" spans="1:9">
      <c r="A91" s="30">
        <v>78</v>
      </c>
      <c r="B91" s="1"/>
      <c r="C91" s="31" t="str">
        <f t="shared" si="4"/>
        <v/>
      </c>
      <c r="D91" s="32" t="str">
        <f t="shared" si="2"/>
        <v/>
      </c>
      <c r="E91" s="2"/>
      <c r="F91" s="2"/>
      <c r="G91" s="33" t="str">
        <f>IF(ISNA(VLOOKUP(E91,Table!D$2:N$362,11,FALSE)),"",VLOOKUP(E91,Table!D$2:N$362,11,FALSE))</f>
        <v/>
      </c>
      <c r="H91" s="33" t="str">
        <f>IF(ISNA(VLOOKUP(F91,Table!P$2:Z$362,11,FALSE)),"",VLOOKUP(F91,Table!P$2:Z$362,11,FALSE))</f>
        <v/>
      </c>
      <c r="I91" s="8"/>
    </row>
    <row r="92" spans="1:9">
      <c r="A92" s="30">
        <v>79</v>
      </c>
      <c r="B92" s="1"/>
      <c r="C92" s="31" t="str">
        <f t="shared" si="4"/>
        <v/>
      </c>
      <c r="D92" s="32" t="str">
        <f t="shared" si="2"/>
        <v/>
      </c>
      <c r="E92" s="2"/>
      <c r="F92" s="2"/>
      <c r="G92" s="33" t="str">
        <f>IF(ISNA(VLOOKUP(E92,Table!D$2:N$362,11,FALSE)),"",VLOOKUP(E92,Table!D$2:N$362,11,FALSE))</f>
        <v/>
      </c>
      <c r="H92" s="33" t="str">
        <f>IF(ISNA(VLOOKUP(F92,Table!P$2:Z$362,11,FALSE)),"",VLOOKUP(F92,Table!P$2:Z$362,11,FALSE))</f>
        <v/>
      </c>
      <c r="I92" s="8"/>
    </row>
    <row r="93" spans="1:9">
      <c r="A93" s="30">
        <v>80</v>
      </c>
      <c r="B93" s="1"/>
      <c r="C93" s="31" t="str">
        <f t="shared" si="4"/>
        <v/>
      </c>
      <c r="D93" s="32" t="str">
        <f t="shared" si="2"/>
        <v/>
      </c>
      <c r="E93" s="2"/>
      <c r="F93" s="2"/>
      <c r="G93" s="33" t="str">
        <f>IF(ISNA(VLOOKUP(E93,Table!D$2:N$362,11,FALSE)),"",VLOOKUP(E93,Table!D$2:N$362,11,FALSE))</f>
        <v/>
      </c>
      <c r="H93" s="33" t="str">
        <f>IF(ISNA(VLOOKUP(F93,Table!P$2:Z$362,11,FALSE)),"",VLOOKUP(F93,Table!P$2:Z$362,11,FALSE))</f>
        <v/>
      </c>
      <c r="I93" s="8"/>
    </row>
    <row r="94" spans="1:9">
      <c r="A94" s="30">
        <v>81</v>
      </c>
      <c r="B94" s="1"/>
      <c r="C94" s="31" t="str">
        <f t="shared" si="4"/>
        <v/>
      </c>
      <c r="D94" s="32" t="str">
        <f t="shared" si="2"/>
        <v/>
      </c>
      <c r="E94" s="2"/>
      <c r="F94" s="2"/>
      <c r="G94" s="33" t="str">
        <f>IF(ISNA(VLOOKUP(E94,Table!D$2:N$362,11,FALSE)),"",VLOOKUP(E94,Table!D$2:N$362,11,FALSE))</f>
        <v/>
      </c>
      <c r="H94" s="33" t="str">
        <f>IF(ISNA(VLOOKUP(F94,Table!P$2:Z$362,11,FALSE)),"",VLOOKUP(F94,Table!P$2:Z$362,11,FALSE))</f>
        <v/>
      </c>
      <c r="I94" s="8"/>
    </row>
    <row r="95" spans="1:9">
      <c r="A95" s="30">
        <v>82</v>
      </c>
      <c r="B95" s="1"/>
      <c r="C95" s="31" t="str">
        <f t="shared" si="4"/>
        <v/>
      </c>
      <c r="D95" s="32" t="str">
        <f t="shared" si="2"/>
        <v/>
      </c>
      <c r="E95" s="2"/>
      <c r="F95" s="2"/>
      <c r="G95" s="33" t="str">
        <f>IF(ISNA(VLOOKUP(E95,Table!D$2:N$362,11,FALSE)),"",VLOOKUP(E95,Table!D$2:N$362,11,FALSE))</f>
        <v/>
      </c>
      <c r="H95" s="33" t="str">
        <f>IF(ISNA(VLOOKUP(F95,Table!P$2:Z$362,11,FALSE)),"",VLOOKUP(F95,Table!P$2:Z$362,11,FALSE))</f>
        <v/>
      </c>
      <c r="I95" s="8"/>
    </row>
    <row r="96" spans="1:9">
      <c r="A96" s="30">
        <v>83</v>
      </c>
      <c r="B96" s="1"/>
      <c r="C96" s="31" t="str">
        <f t="shared" si="4"/>
        <v/>
      </c>
      <c r="D96" s="32" t="str">
        <f t="shared" si="2"/>
        <v/>
      </c>
      <c r="E96" s="2"/>
      <c r="F96" s="2"/>
      <c r="G96" s="33" t="str">
        <f>IF(ISNA(VLOOKUP(E96,Table!D$2:N$362,11,FALSE)),"",VLOOKUP(E96,Table!D$2:N$362,11,FALSE))</f>
        <v/>
      </c>
      <c r="H96" s="33" t="str">
        <f>IF(ISNA(VLOOKUP(F96,Table!P$2:Z$362,11,FALSE)),"",VLOOKUP(F96,Table!P$2:Z$362,11,FALSE))</f>
        <v/>
      </c>
      <c r="I96" s="8"/>
    </row>
    <row r="97" spans="1:9">
      <c r="A97" s="30">
        <v>84</v>
      </c>
      <c r="B97" s="1"/>
      <c r="C97" s="31" t="str">
        <f t="shared" si="4"/>
        <v/>
      </c>
      <c r="D97" s="32" t="str">
        <f t="shared" si="2"/>
        <v/>
      </c>
      <c r="E97" s="2"/>
      <c r="F97" s="2"/>
      <c r="G97" s="33" t="str">
        <f>IF(ISNA(VLOOKUP(E97,Table!D$2:N$362,11,FALSE)),"",VLOOKUP(E97,Table!D$2:N$362,11,FALSE))</f>
        <v/>
      </c>
      <c r="H97" s="33" t="str">
        <f>IF(ISNA(VLOOKUP(F97,Table!P$2:Z$362,11,FALSE)),"",VLOOKUP(F97,Table!P$2:Z$362,11,FALSE))</f>
        <v/>
      </c>
      <c r="I97" s="8"/>
    </row>
    <row r="98" spans="1:9">
      <c r="A98" s="30">
        <v>85</v>
      </c>
      <c r="B98" s="1"/>
      <c r="C98" s="31" t="str">
        <f t="shared" si="4"/>
        <v/>
      </c>
      <c r="D98" s="32" t="str">
        <f t="shared" si="2"/>
        <v/>
      </c>
      <c r="E98" s="2"/>
      <c r="F98" s="2"/>
      <c r="G98" s="33" t="str">
        <f>IF(ISNA(VLOOKUP(E98,Table!D$2:N$362,11,FALSE)),"",VLOOKUP(E98,Table!D$2:N$362,11,FALSE))</f>
        <v/>
      </c>
      <c r="H98" s="33" t="str">
        <f>IF(ISNA(VLOOKUP(F98,Table!P$2:Z$362,11,FALSE)),"",VLOOKUP(F98,Table!P$2:Z$362,11,FALSE))</f>
        <v/>
      </c>
      <c r="I98" s="8"/>
    </row>
    <row r="99" spans="1:9">
      <c r="A99" s="30">
        <v>86</v>
      </c>
      <c r="B99" s="1"/>
      <c r="C99" s="31" t="str">
        <f t="shared" si="4"/>
        <v/>
      </c>
      <c r="D99" s="32" t="str">
        <f>IF(B99="","",ROUND(C99/30,1))</f>
        <v/>
      </c>
      <c r="E99" s="2"/>
      <c r="F99" s="2"/>
      <c r="G99" s="33" t="str">
        <f>IF(ISNA(VLOOKUP(E99,Table!D$2:N$362,11,FALSE)),"",VLOOKUP(E99,Table!D$2:N$362,11,FALSE))</f>
        <v/>
      </c>
      <c r="H99" s="33" t="str">
        <f>IF(ISNA(VLOOKUP(F99,Table!P$2:Z$362,11,FALSE)),"",VLOOKUP(F99,Table!P$2:Z$362,11,FALSE))</f>
        <v/>
      </c>
      <c r="I99" s="8"/>
    </row>
    <row r="100" spans="1:9">
      <c r="A100" s="30">
        <v>87</v>
      </c>
      <c r="B100" s="1"/>
      <c r="C100" s="31" t="str">
        <f t="shared" si="4"/>
        <v/>
      </c>
      <c r="D100" s="32" t="str">
        <f t="shared" ref="D100:D113" si="5">IF(B100="","",ROUND(C100/30,1))</f>
        <v/>
      </c>
      <c r="E100" s="2"/>
      <c r="F100" s="2"/>
      <c r="G100" s="33" t="str">
        <f>IF(ISNA(VLOOKUP(E100,Table!D$2:N$362,11,FALSE)),"",VLOOKUP(E100,Table!D$2:N$362,11,FALSE))</f>
        <v/>
      </c>
      <c r="H100" s="33" t="str">
        <f>IF(ISNA(VLOOKUP(F100,Table!P$2:Z$362,11,FALSE)),"",VLOOKUP(F100,Table!P$2:Z$362,11,FALSE))</f>
        <v/>
      </c>
      <c r="I100" s="8"/>
    </row>
    <row r="101" spans="1:9">
      <c r="A101" s="30">
        <v>88</v>
      </c>
      <c r="B101" s="1"/>
      <c r="C101" s="31" t="str">
        <f t="shared" si="4"/>
        <v/>
      </c>
      <c r="D101" s="32" t="str">
        <f t="shared" si="5"/>
        <v/>
      </c>
      <c r="E101" s="2"/>
      <c r="F101" s="2"/>
      <c r="G101" s="33" t="str">
        <f>IF(ISNA(VLOOKUP(E101,Table!D$2:N$362,11,FALSE)),"",VLOOKUP(E101,Table!D$2:N$362,11,FALSE))</f>
        <v/>
      </c>
      <c r="H101" s="33" t="str">
        <f>IF(ISNA(VLOOKUP(F101,Table!P$2:Z$362,11,FALSE)),"",VLOOKUP(F101,Table!P$2:Z$362,11,FALSE))</f>
        <v/>
      </c>
      <c r="I101" s="8"/>
    </row>
    <row r="102" spans="1:9">
      <c r="A102" s="30">
        <v>89</v>
      </c>
      <c r="B102" s="1"/>
      <c r="C102" s="31" t="str">
        <f t="shared" si="4"/>
        <v/>
      </c>
      <c r="D102" s="32" t="str">
        <f t="shared" si="5"/>
        <v/>
      </c>
      <c r="E102" s="2"/>
      <c r="F102" s="2"/>
      <c r="G102" s="33" t="str">
        <f>IF(ISNA(VLOOKUP(E102,Table!D$2:N$362,11,FALSE)),"",VLOOKUP(E102,Table!D$2:N$362,11,FALSE))</f>
        <v/>
      </c>
      <c r="H102" s="33" t="str">
        <f>IF(ISNA(VLOOKUP(F102,Table!P$2:Z$362,11,FALSE)),"",VLOOKUP(F102,Table!P$2:Z$362,11,FALSE))</f>
        <v/>
      </c>
      <c r="I102" s="8"/>
    </row>
    <row r="103" spans="1:9">
      <c r="A103" s="30">
        <v>90</v>
      </c>
      <c r="B103" s="1"/>
      <c r="C103" s="31" t="str">
        <f t="shared" si="4"/>
        <v/>
      </c>
      <c r="D103" s="32" t="str">
        <f t="shared" si="5"/>
        <v/>
      </c>
      <c r="E103" s="2"/>
      <c r="F103" s="2"/>
      <c r="G103" s="33" t="str">
        <f>IF(ISNA(VLOOKUP(E103,Table!D$2:N$362,11,FALSE)),"",VLOOKUP(E103,Table!D$2:N$362,11,FALSE))</f>
        <v/>
      </c>
      <c r="H103" s="33" t="str">
        <f>IF(ISNA(VLOOKUP(F103,Table!P$2:Z$362,11,FALSE)),"",VLOOKUP(F103,Table!P$2:Z$362,11,FALSE))</f>
        <v/>
      </c>
      <c r="I103" s="8"/>
    </row>
    <row r="104" spans="1:9">
      <c r="A104" s="30">
        <v>91</v>
      </c>
      <c r="B104" s="1"/>
      <c r="C104" s="31" t="str">
        <f t="shared" si="4"/>
        <v/>
      </c>
      <c r="D104" s="32" t="str">
        <f t="shared" si="5"/>
        <v/>
      </c>
      <c r="E104" s="2"/>
      <c r="F104" s="2"/>
      <c r="G104" s="33" t="str">
        <f>IF(ISNA(VLOOKUP(E104,Table!D$2:N$362,11,FALSE)),"",VLOOKUP(E104,Table!D$2:N$362,11,FALSE))</f>
        <v/>
      </c>
      <c r="H104" s="33" t="str">
        <f>IF(ISNA(VLOOKUP(F104,Table!P$2:Z$362,11,FALSE)),"",VLOOKUP(F104,Table!P$2:Z$362,11,FALSE))</f>
        <v/>
      </c>
      <c r="I104" s="8"/>
    </row>
    <row r="105" spans="1:9">
      <c r="A105" s="30">
        <v>92</v>
      </c>
      <c r="B105" s="1"/>
      <c r="C105" s="31" t="str">
        <f t="shared" si="4"/>
        <v/>
      </c>
      <c r="D105" s="32" t="str">
        <f t="shared" si="5"/>
        <v/>
      </c>
      <c r="E105" s="2"/>
      <c r="F105" s="2"/>
      <c r="G105" s="33" t="str">
        <f>IF(ISNA(VLOOKUP(E105,Table!D$2:N$362,11,FALSE)),"",VLOOKUP(E105,Table!D$2:N$362,11,FALSE))</f>
        <v/>
      </c>
      <c r="H105" s="33" t="str">
        <f>IF(ISNA(VLOOKUP(F105,Table!P$2:Z$362,11,FALSE)),"",VLOOKUP(F105,Table!P$2:Z$362,11,FALSE))</f>
        <v/>
      </c>
      <c r="I105" s="8"/>
    </row>
    <row r="106" spans="1:9">
      <c r="A106" s="30">
        <v>93</v>
      </c>
      <c r="B106" s="1"/>
      <c r="C106" s="31" t="str">
        <f t="shared" si="4"/>
        <v/>
      </c>
      <c r="D106" s="32" t="str">
        <f t="shared" si="5"/>
        <v/>
      </c>
      <c r="E106" s="2"/>
      <c r="F106" s="2"/>
      <c r="G106" s="33" t="str">
        <f>IF(ISNA(VLOOKUP(E106,Table!D$2:N$362,11,FALSE)),"",VLOOKUP(E106,Table!D$2:N$362,11,FALSE))</f>
        <v/>
      </c>
      <c r="H106" s="33" t="str">
        <f>IF(ISNA(VLOOKUP(F106,Table!P$2:Z$362,11,FALSE)),"",VLOOKUP(F106,Table!P$2:Z$362,11,FALSE))</f>
        <v/>
      </c>
      <c r="I106" s="8"/>
    </row>
    <row r="107" spans="1:9">
      <c r="A107" s="30">
        <v>94</v>
      </c>
      <c r="B107" s="1"/>
      <c r="C107" s="31" t="str">
        <f t="shared" si="4"/>
        <v/>
      </c>
      <c r="D107" s="32" t="str">
        <f t="shared" si="5"/>
        <v/>
      </c>
      <c r="E107" s="2"/>
      <c r="F107" s="2"/>
      <c r="G107" s="33" t="str">
        <f>IF(ISNA(VLOOKUP(E107,Table!D$2:N$362,11,FALSE)),"",VLOOKUP(E107,Table!D$2:N$362,11,FALSE))</f>
        <v/>
      </c>
      <c r="H107" s="33" t="str">
        <f>IF(ISNA(VLOOKUP(F107,Table!P$2:Z$362,11,FALSE)),"",VLOOKUP(F107,Table!P$2:Z$362,11,FALSE))</f>
        <v/>
      </c>
      <c r="I107" s="8"/>
    </row>
    <row r="108" spans="1:9">
      <c r="A108" s="30">
        <v>95</v>
      </c>
      <c r="B108" s="1"/>
      <c r="C108" s="31" t="str">
        <f t="shared" si="4"/>
        <v/>
      </c>
      <c r="D108" s="32" t="str">
        <f t="shared" si="5"/>
        <v/>
      </c>
      <c r="E108" s="2"/>
      <c r="F108" s="2"/>
      <c r="G108" s="33" t="str">
        <f>IF(ISNA(VLOOKUP(E108,Table!D$2:N$362,11,FALSE)),"",VLOOKUP(E108,Table!D$2:N$362,11,FALSE))</f>
        <v/>
      </c>
      <c r="H108" s="33" t="str">
        <f>IF(ISNA(VLOOKUP(F108,Table!P$2:Z$362,11,FALSE)),"",VLOOKUP(F108,Table!P$2:Z$362,11,FALSE))</f>
        <v/>
      </c>
      <c r="I108" s="8"/>
    </row>
    <row r="109" spans="1:9">
      <c r="A109" s="30">
        <v>96</v>
      </c>
      <c r="B109" s="1"/>
      <c r="C109" s="31" t="str">
        <f t="shared" si="4"/>
        <v/>
      </c>
      <c r="D109" s="32" t="str">
        <f t="shared" si="5"/>
        <v/>
      </c>
      <c r="E109" s="2"/>
      <c r="F109" s="2"/>
      <c r="G109" s="33" t="str">
        <f>IF(ISNA(VLOOKUP(E109,Table!D$2:N$362,11,FALSE)),"",VLOOKUP(E109,Table!D$2:N$362,11,FALSE))</f>
        <v/>
      </c>
      <c r="H109" s="33" t="str">
        <f>IF(ISNA(VLOOKUP(F109,Table!P$2:Z$362,11,FALSE)),"",VLOOKUP(F109,Table!P$2:Z$362,11,FALSE))</f>
        <v/>
      </c>
      <c r="I109" s="8"/>
    </row>
    <row r="110" spans="1:9">
      <c r="A110" s="30">
        <v>97</v>
      </c>
      <c r="B110" s="1"/>
      <c r="C110" s="31" t="str">
        <f>IF(B110="","",B110-$C$7+1)</f>
        <v/>
      </c>
      <c r="D110" s="32" t="str">
        <f t="shared" si="5"/>
        <v/>
      </c>
      <c r="E110" s="2"/>
      <c r="F110" s="2"/>
      <c r="G110" s="33" t="str">
        <f>IF(ISNA(VLOOKUP(E110,Table!D$2:N$362,11,FALSE)),"",VLOOKUP(E110,Table!D$2:N$362,11,FALSE))</f>
        <v/>
      </c>
      <c r="H110" s="33" t="str">
        <f>IF(ISNA(VLOOKUP(F110,Table!P$2:Z$362,11,FALSE)),"",VLOOKUP(F110,Table!P$2:Z$362,11,FALSE))</f>
        <v/>
      </c>
      <c r="I110" s="8"/>
    </row>
    <row r="111" spans="1:9">
      <c r="A111" s="30">
        <v>98</v>
      </c>
      <c r="B111" s="1"/>
      <c r="C111" s="31" t="str">
        <f>IF(B111="","",B111-$C$7+1)</f>
        <v/>
      </c>
      <c r="D111" s="32" t="str">
        <f t="shared" si="5"/>
        <v/>
      </c>
      <c r="E111" s="2"/>
      <c r="F111" s="2"/>
      <c r="G111" s="33" t="str">
        <f>IF(ISNA(VLOOKUP(E111,Table!D$2:N$362,11,FALSE)),"",VLOOKUP(E111,Table!D$2:N$362,11,FALSE))</f>
        <v/>
      </c>
      <c r="H111" s="33" t="str">
        <f>IF(ISNA(VLOOKUP(F111,Table!P$2:Z$362,11,FALSE)),"",VLOOKUP(F111,Table!P$2:Z$362,11,FALSE))</f>
        <v/>
      </c>
      <c r="I111" s="8"/>
    </row>
    <row r="112" spans="1:9">
      <c r="A112" s="30">
        <v>99</v>
      </c>
      <c r="B112" s="1"/>
      <c r="C112" s="31" t="str">
        <f>IF(B112="","",B112-$C$7+1)</f>
        <v/>
      </c>
      <c r="D112" s="32" t="str">
        <f t="shared" si="5"/>
        <v/>
      </c>
      <c r="E112" s="2"/>
      <c r="F112" s="2"/>
      <c r="G112" s="33" t="str">
        <f>IF(ISNA(VLOOKUP(E112,Table!D$2:N$362,11,FALSE)),"",VLOOKUP(E112,Table!D$2:N$362,11,FALSE))</f>
        <v/>
      </c>
      <c r="H112" s="33" t="str">
        <f>IF(ISNA(VLOOKUP(F112,Table!P$2:Z$362,11,FALSE)),"",VLOOKUP(F112,Table!P$2:Z$362,11,FALSE))</f>
        <v/>
      </c>
      <c r="I112" s="8"/>
    </row>
    <row r="113" spans="1:9">
      <c r="A113" s="30">
        <v>100</v>
      </c>
      <c r="B113" s="1"/>
      <c r="C113" s="31" t="str">
        <f>IF(B113="","",B113-$C$7+1)</f>
        <v/>
      </c>
      <c r="D113" s="32" t="str">
        <f t="shared" si="5"/>
        <v/>
      </c>
      <c r="E113" s="2"/>
      <c r="F113" s="2"/>
      <c r="G113" s="33" t="str">
        <f>IF(ISNA(VLOOKUP(E113,Table!D$2:N$362,11,FALSE)),"",VLOOKUP(E113,Table!D$2:N$362,11,FALSE))</f>
        <v/>
      </c>
      <c r="H113" s="33" t="str">
        <f>IF(ISNA(VLOOKUP(F113,Table!P$2:Z$362,11,FALSE)),"",VLOOKUP(F113,Table!P$2:Z$362,11,FALSE))</f>
        <v/>
      </c>
      <c r="I113" s="8"/>
    </row>
    <row r="114" spans="1:9">
      <c r="I114" s="8"/>
    </row>
    <row r="115" spans="1:9">
      <c r="I115" s="8"/>
    </row>
    <row r="116" spans="1:9">
      <c r="I116" s="8"/>
    </row>
  </sheetData>
  <sheetProtection sheet="1" objects="1" scenarios="1"/>
  <mergeCells count="10">
    <mergeCell ref="A1:H1"/>
    <mergeCell ref="F3:H4"/>
    <mergeCell ref="J3:M3"/>
    <mergeCell ref="J4:M4"/>
    <mergeCell ref="J25:M28"/>
    <mergeCell ref="J14:M23"/>
    <mergeCell ref="J8:M8"/>
    <mergeCell ref="C3:E3"/>
    <mergeCell ref="J13:M13"/>
    <mergeCell ref="G5:H5"/>
  </mergeCells>
  <phoneticPr fontId="24" type="noConversion"/>
  <dataValidations count="1">
    <dataValidation type="list" allowBlank="1" showDropDown="1" showInputMessage="1" showErrorMessage="1" sqref="C5">
      <formula1>"Male, Female"</formula1>
    </dataValidation>
  </dataValidations>
  <hyperlinks>
    <hyperlink ref="J25:M28" r:id="rId1" display="VISIT WWW.EXCELTEMPLATE.NET FOR MORE TEMPLATES AND UPDATES"/>
  </hyperlinks>
  <printOptions horizontalCentered="1"/>
  <pageMargins left="0.75" right="0.75" top="0.62" bottom="0.64" header="0.25" footer="0.36"/>
  <pageSetup paperSize="9" scale="80" orientation="portrait" horizontalDpi="0" verticalDpi="0" r:id="rId2"/>
  <headerFooter alignWithMargins="0"/>
  <drawing r:id="rId3"/>
  <legacyDrawing r:id="rId4"/>
</worksheet>
</file>

<file path=xl/worksheets/sheet2.xml><?xml version="1.0" encoding="utf-8"?>
<worksheet xmlns="http://schemas.openxmlformats.org/spreadsheetml/2006/main" xmlns:r="http://schemas.openxmlformats.org/officeDocument/2006/relationships">
  <sheetPr codeName="Sheet2"/>
  <dimension ref="A1:BJ511"/>
  <sheetViews>
    <sheetView showGridLines="0" workbookViewId="0">
      <pane xSplit="4" ySplit="1" topLeftCell="AQ2" activePane="bottomRight" state="frozen"/>
      <selection pane="topRight" activeCell="E1" sqref="E1"/>
      <selection pane="bottomLeft" activeCell="A2" sqref="A2"/>
      <selection pane="bottomRight" activeCell="AY14" sqref="AY14"/>
    </sheetView>
  </sheetViews>
  <sheetFormatPr defaultRowHeight="12.75"/>
  <cols>
    <col min="1" max="2" width="9.140625" style="49"/>
    <col min="3" max="3" width="9.140625" style="50"/>
    <col min="4" max="4" width="9.140625" style="51"/>
    <col min="5" max="14" width="9.140625" style="49"/>
    <col min="15" max="15" width="9.140625" style="50"/>
    <col min="16" max="16384" width="9.140625" style="49"/>
  </cols>
  <sheetData>
    <row r="1" spans="1:62">
      <c r="A1" s="49" t="s">
        <v>0</v>
      </c>
      <c r="B1" s="49" t="s">
        <v>12</v>
      </c>
      <c r="C1" s="50" t="s">
        <v>1</v>
      </c>
      <c r="D1" s="51" t="str">
        <f>'Baby Growth Tracker'!C3</f>
        <v>Angelina Dolly</v>
      </c>
      <c r="E1" s="49" t="s">
        <v>2</v>
      </c>
      <c r="F1" s="49" t="s">
        <v>3</v>
      </c>
      <c r="G1" s="49" t="s">
        <v>4</v>
      </c>
      <c r="H1" s="49" t="s">
        <v>5</v>
      </c>
      <c r="I1" s="49" t="s">
        <v>6</v>
      </c>
      <c r="J1" s="49" t="s">
        <v>7</v>
      </c>
      <c r="K1" s="49" t="s">
        <v>8</v>
      </c>
      <c r="L1" s="49" t="s">
        <v>9</v>
      </c>
      <c r="M1" s="49" t="s">
        <v>10</v>
      </c>
      <c r="O1" s="50" t="s">
        <v>1</v>
      </c>
      <c r="P1" s="51" t="str">
        <f>D1</f>
        <v>Angelina Dolly</v>
      </c>
      <c r="Q1" s="49" t="s">
        <v>2</v>
      </c>
      <c r="R1" s="49" t="s">
        <v>3</v>
      </c>
      <c r="S1" s="49" t="s">
        <v>4</v>
      </c>
      <c r="T1" s="49" t="s">
        <v>5</v>
      </c>
      <c r="U1" s="49" t="s">
        <v>6</v>
      </c>
      <c r="V1" s="49" t="s">
        <v>7</v>
      </c>
      <c r="W1" s="49" t="s">
        <v>8</v>
      </c>
      <c r="X1" s="49" t="s">
        <v>9</v>
      </c>
      <c r="Y1" s="49" t="s">
        <v>10</v>
      </c>
      <c r="AA1" s="49" t="s">
        <v>11</v>
      </c>
      <c r="AS1" s="49" t="s">
        <v>42</v>
      </c>
    </row>
    <row r="2" spans="1:62">
      <c r="A2" s="49" t="s">
        <v>11</v>
      </c>
      <c r="B2" s="49">
        <v>0</v>
      </c>
      <c r="C2" s="50">
        <v>0</v>
      </c>
      <c r="D2" s="52">
        <f>'Baby Growth Tracker'!C9</f>
        <v>3.2</v>
      </c>
      <c r="E2" s="49">
        <f>IF('Baby Growth Tracker'!$C$5="Male",Table!AA2,Table!AS2)</f>
        <v>2.4141119830000002</v>
      </c>
      <c r="F2" s="49">
        <f>IF('Baby Growth Tracker'!$C$5="Male",Table!AB2,Table!AT2)</f>
        <v>2.5479051799999999</v>
      </c>
      <c r="G2" s="49">
        <f>IF('Baby Growth Tracker'!$C$5="Male",Table!AC2,Table!AU2)</f>
        <v>2.7472222569999998</v>
      </c>
      <c r="H2" s="49">
        <f>IF('Baby Growth Tracker'!$C$5="Male",Table!AD2,Table!AV2)</f>
        <v>3.0648646500000001</v>
      </c>
      <c r="I2" s="49">
        <f>IF('Baby Growth Tracker'!$C$5="Male",Table!AE2,Table!AW2)</f>
        <v>3.3991864500000002</v>
      </c>
      <c r="J2" s="49">
        <f>IF('Baby Growth Tracker'!$C$5="Male",Table!AF2,Table!AX2)</f>
        <v>3.717519384</v>
      </c>
      <c r="K2" s="49">
        <f>IF('Baby Growth Tracker'!$C$5="Male",Table!AG2,Table!AY2)</f>
        <v>3.992572231</v>
      </c>
      <c r="L2" s="49">
        <f>IF('Baby Growth Tracker'!$C$5="Male",Table!AH2,Table!AZ2)</f>
        <v>4.1526365939999996</v>
      </c>
      <c r="M2" s="49">
        <f>IF('Baby Growth Tracker'!$C$5="Male",Table!AI2,Table!BA2)</f>
        <v>4.254922004</v>
      </c>
      <c r="N2" s="49" t="str">
        <f>LOOKUP(D2,E2:M2,$E$1:$M$1)</f>
        <v>25th</v>
      </c>
      <c r="O2" s="50">
        <v>0</v>
      </c>
      <c r="P2" s="52">
        <f>'Baby Growth Tracker'!C11</f>
        <v>50</v>
      </c>
      <c r="Q2" s="49">
        <f>IF('Baby Growth Tracker'!$C$5="Male",Table!AJ2,Table!BB2)</f>
        <v>45.094882608675746</v>
      </c>
      <c r="R2" s="49">
        <f>IF('Baby Growth Tracker'!$C$5="Male",Table!AK2,Table!BC2)</f>
        <v>45.575607403226186</v>
      </c>
      <c r="S2" s="49">
        <f>IF('Baby Growth Tracker'!$C$5="Male",Table!AL2,Table!BD2)</f>
        <v>46.339336510969957</v>
      </c>
      <c r="T2" s="49">
        <f>IF('Baby Growth Tracker'!$C$5="Male",Table!AM2,Table!BE2)</f>
        <v>47.683454689735115</v>
      </c>
      <c r="U2" s="49">
        <f>IF('Baby Growth Tracker'!$C$5="Male",Table!AN2,Table!BF2)</f>
        <v>49.286396117999999</v>
      </c>
      <c r="V2" s="49">
        <f>IF('Baby Growth Tracker'!$C$5="Male",Table!AO2,Table!BG2)</f>
        <v>51.018695737467304</v>
      </c>
      <c r="W2" s="49">
        <f>IF('Baby Growth Tracker'!$C$5="Male",Table!AP2,Table!BH2)</f>
        <v>52.702501151536332</v>
      </c>
      <c r="X2" s="49">
        <f>IF('Baby Growth Tracker'!$C$5="Male",Table!AQ2,Table!BI2)</f>
        <v>53.772908778138486</v>
      </c>
      <c r="Y2" s="49">
        <f>IF('Baby Growth Tracker'!$C$5="Male",Table!AR2,Table!BJ2)</f>
        <v>54.495273640368801</v>
      </c>
      <c r="Z2" s="49" t="str">
        <f>LOOKUP(P2,Q2:Y2,$Q$1:$Y$1)</f>
        <v>50th</v>
      </c>
      <c r="AA2" s="49">
        <v>2.3554509860000001</v>
      </c>
      <c r="AB2" s="49">
        <v>2.5269040199999999</v>
      </c>
      <c r="AC2" s="49">
        <v>2.7738018480000002</v>
      </c>
      <c r="AD2" s="49">
        <v>3.1506110820000002</v>
      </c>
      <c r="AE2" s="49">
        <v>3.5302031679999999</v>
      </c>
      <c r="AF2" s="49">
        <v>3.879076559</v>
      </c>
      <c r="AG2" s="49">
        <v>4.1724933899999996</v>
      </c>
      <c r="AH2" s="49">
        <v>4.3402927399999998</v>
      </c>
      <c r="AI2" s="49">
        <v>4.4464883080000002</v>
      </c>
      <c r="AJ2" s="49">
        <v>44.925097797605353</v>
      </c>
      <c r="AK2" s="49">
        <v>45.568409099795254</v>
      </c>
      <c r="AL2" s="49">
        <v>46.554293019128345</v>
      </c>
      <c r="AM2" s="49">
        <v>48.189373814046291</v>
      </c>
      <c r="AN2" s="49">
        <v>49.988884079000002</v>
      </c>
      <c r="AO2" s="49">
        <v>51.771257485263149</v>
      </c>
      <c r="AP2" s="49">
        <v>53.361534748953879</v>
      </c>
      <c r="AQ2" s="49">
        <v>54.307211971577097</v>
      </c>
      <c r="AR2" s="49">
        <v>54.919004453576193</v>
      </c>
      <c r="AS2" s="53">
        <v>2.4141119830000002</v>
      </c>
      <c r="AT2" s="53">
        <v>2.5479051799999999</v>
      </c>
      <c r="AU2" s="53">
        <v>2.7472222569999998</v>
      </c>
      <c r="AV2" s="53">
        <v>3.0648646500000001</v>
      </c>
      <c r="AW2" s="53">
        <v>3.3991864500000002</v>
      </c>
      <c r="AX2" s="53">
        <v>3.717519384</v>
      </c>
      <c r="AY2" s="53">
        <v>3.992572231</v>
      </c>
      <c r="AZ2" s="53">
        <v>4.1526365939999996</v>
      </c>
      <c r="BA2" s="53">
        <v>4.254922004</v>
      </c>
      <c r="BB2" s="53">
        <v>45.094882608675746</v>
      </c>
      <c r="BC2" s="53">
        <v>45.575607403226186</v>
      </c>
      <c r="BD2" s="53">
        <v>46.339336510969957</v>
      </c>
      <c r="BE2" s="53">
        <v>47.683454689735115</v>
      </c>
      <c r="BF2" s="53">
        <v>49.286396117999999</v>
      </c>
      <c r="BG2" s="53">
        <v>51.018695737467304</v>
      </c>
      <c r="BH2" s="53">
        <v>52.702501151536332</v>
      </c>
      <c r="BI2" s="53">
        <v>53.772908778138486</v>
      </c>
      <c r="BJ2" s="53">
        <v>54.495273640368801</v>
      </c>
    </row>
    <row r="3" spans="1:62">
      <c r="B3" s="54">
        <f>C3*30</f>
        <v>3</v>
      </c>
      <c r="C3" s="50">
        <v>0.1</v>
      </c>
      <c r="D3" s="52">
        <f>VLOOKUP(Table!C3,'Baby Growth Tracker'!$D$14:$E$99,2,FALSE)</f>
        <v>3.3</v>
      </c>
      <c r="E3" s="49">
        <f>IF('Baby Growth Tracker'!$C$5="Male",Table!AA3,Table!AS3)</f>
        <v>2.4826729832000001</v>
      </c>
      <c r="F3" s="49">
        <f>IF('Baby Growth Tracker'!$C$5="Male",Table!AB3,Table!AT3)</f>
        <v>2.6172125995999997</v>
      </c>
      <c r="G3" s="49">
        <f>IF('Baby Growth Tracker'!$C$5="Male",Table!AC3,Table!AU3)</f>
        <v>2.8181312189999996</v>
      </c>
      <c r="H3" s="49">
        <f>IF('Baby Growth Tracker'!$C$5="Male",Table!AD3,Table!AV3)</f>
        <v>3.1394173726000001</v>
      </c>
      <c r="I3" s="49">
        <f>IF('Baby Growth Tracker'!$C$5="Male",Table!AE3,Table!AW3)</f>
        <v>3.478854852</v>
      </c>
      <c r="J3" s="49">
        <f>IF('Baby Growth Tracker'!$C$5="Male",Table!AF3,Table!AX3)</f>
        <v>3.8031342408</v>
      </c>
      <c r="K3" s="49">
        <f>IF('Baby Growth Tracker'!$C$5="Male",Table!AG3,Table!AY3)</f>
        <v>4.0840829053999999</v>
      </c>
      <c r="L3" s="49">
        <f>IF('Baby Growth Tracker'!$C$5="Male",Table!AH3,Table!AZ3)</f>
        <v>4.2478765516000001</v>
      </c>
      <c r="M3" s="49">
        <f>IF('Baby Growth Tracker'!$C$5="Male",Table!AI3,Table!BA3)</f>
        <v>4.3526539609999997</v>
      </c>
      <c r="N3" s="49" t="str">
        <f t="shared" ref="N3:N66" si="0">LOOKUP(D3,E3:M3,$E$1:$M$1)</f>
        <v>25th</v>
      </c>
      <c r="O3" s="50">
        <v>0.1</v>
      </c>
      <c r="P3" s="52">
        <f>VLOOKUP(Table!O3,'Baby Growth Tracker'!$D$14:$F$99,3,FALSE)</f>
        <v>51</v>
      </c>
      <c r="Q3" s="49">
        <f>IF('Baby Growth Tracker'!$C$5="Male",Table!AJ3,Table!BB3)</f>
        <v>45.569737671156552</v>
      </c>
      <c r="R3" s="49">
        <f>IF('Baby Growth Tracker'!$C$5="Male",Table!AK3,Table!BC3)</f>
        <v>46.053133877041653</v>
      </c>
      <c r="S3" s="49">
        <f>IF('Baby Growth Tracker'!$C$5="Male",Table!AL3,Table!BD3)</f>
        <v>46.819965543915224</v>
      </c>
      <c r="T3" s="49">
        <f>IF('Baby Growth Tracker'!$C$5="Male",Table!AM3,Table!BE3)</f>
        <v>48.166134778774783</v>
      </c>
      <c r="U3" s="49">
        <f>IF('Baby Growth Tracker'!$C$5="Male",Table!AN3,Table!BF3)</f>
        <v>49.765833008999998</v>
      </c>
      <c r="V3" s="49">
        <f>IF('Baby Growth Tracker'!$C$5="Male",Table!AO3,Table!BG3)</f>
        <v>51.48768126750079</v>
      </c>
      <c r="W3" s="49">
        <f>IF('Baby Growth Tracker'!$C$5="Male",Table!AP3,Table!BH3)</f>
        <v>53.154445473505994</v>
      </c>
      <c r="X3" s="49">
        <f>IF('Baby Growth Tracker'!$C$5="Male",Table!AQ3,Table!BI3)</f>
        <v>54.210515474182174</v>
      </c>
      <c r="Y3" s="49">
        <f>IF('Baby Growth Tracker'!$C$5="Male",Table!AR3,Table!BJ3)</f>
        <v>54.921675038296158</v>
      </c>
      <c r="Z3" s="49" t="str">
        <f t="shared" ref="Z3:Z66" si="1">LOOKUP(P3,Q3:Y3,$Q$1:$Y$1)</f>
        <v>50th</v>
      </c>
      <c r="AA3" s="49">
        <v>2.4442705170000001</v>
      </c>
      <c r="AB3" s="49">
        <v>2.6144543470000001</v>
      </c>
      <c r="AC3" s="49">
        <v>2.8609434818000001</v>
      </c>
      <c r="AD3" s="49">
        <v>3.2399679802000003</v>
      </c>
      <c r="AE3" s="49">
        <v>3.6247838192000001</v>
      </c>
      <c r="AF3" s="49">
        <v>3.9807457602</v>
      </c>
      <c r="AG3" s="49">
        <v>4.2816269685999995</v>
      </c>
      <c r="AH3" s="49">
        <v>4.4542602135999996</v>
      </c>
      <c r="AI3" s="49">
        <v>4.5637156428000001</v>
      </c>
      <c r="AJ3" s="49">
        <v>45.53570298386601</v>
      </c>
      <c r="AK3" s="49">
        <v>46.166345691675481</v>
      </c>
      <c r="AL3" s="49">
        <v>47.134995181215395</v>
      </c>
      <c r="AM3" s="49">
        <v>48.747336830152442</v>
      </c>
      <c r="AN3" s="49">
        <v>50.530302323400001</v>
      </c>
      <c r="AO3" s="49">
        <v>52.30511461502757</v>
      </c>
      <c r="AP3" s="49">
        <v>53.896115998048764</v>
      </c>
      <c r="AQ3" s="49">
        <v>54.84558505188258</v>
      </c>
      <c r="AR3" s="49">
        <v>55.461172208322232</v>
      </c>
      <c r="AS3" s="53">
        <v>2.4826729832000001</v>
      </c>
      <c r="AT3" s="53">
        <v>2.6172125995999997</v>
      </c>
      <c r="AU3" s="53">
        <v>2.8181312189999996</v>
      </c>
      <c r="AV3" s="53">
        <v>3.1394173726000001</v>
      </c>
      <c r="AW3" s="53">
        <v>3.478854852</v>
      </c>
      <c r="AX3" s="53">
        <v>3.8031342408</v>
      </c>
      <c r="AY3" s="53">
        <v>4.0840829053999999</v>
      </c>
      <c r="AZ3" s="53">
        <v>4.2478765516000001</v>
      </c>
      <c r="BA3" s="53">
        <v>4.3526539609999997</v>
      </c>
      <c r="BB3" s="53">
        <v>45.569737671156552</v>
      </c>
      <c r="BC3" s="53">
        <v>46.053133877041653</v>
      </c>
      <c r="BD3" s="53">
        <v>46.819965543915224</v>
      </c>
      <c r="BE3" s="53">
        <v>48.166134778774783</v>
      </c>
      <c r="BF3" s="53">
        <v>49.765833008999998</v>
      </c>
      <c r="BG3" s="53">
        <v>51.48768126750079</v>
      </c>
      <c r="BH3" s="53">
        <v>53.154445473505994</v>
      </c>
      <c r="BI3" s="53">
        <v>54.210515474182174</v>
      </c>
      <c r="BJ3" s="53">
        <v>54.921675038296158</v>
      </c>
    </row>
    <row r="4" spans="1:62">
      <c r="B4" s="54">
        <f t="shared" ref="B4:B67" si="2">C4*30</f>
        <v>6</v>
      </c>
      <c r="C4" s="50">
        <v>0.2</v>
      </c>
      <c r="D4" s="52" t="e">
        <f>VLOOKUP(Table!C4,'Baby Growth Tracker'!$D$14:$E$99,2,FALSE)</f>
        <v>#N/A</v>
      </c>
      <c r="E4" s="49">
        <f>IF('Baby Growth Tracker'!$C$5="Male",Table!AA4,Table!AS4)</f>
        <v>2.5504293096400001</v>
      </c>
      <c r="F4" s="49">
        <f>IF('Baby Growth Tracker'!$C$5="Male",Table!AB4,Table!AT4)</f>
        <v>2.68572189582</v>
      </c>
      <c r="G4" s="49">
        <f>IF('Baby Growth Tracker'!$C$5="Male",Table!AC4,Table!AU4)</f>
        <v>2.8882261966999998</v>
      </c>
      <c r="H4" s="49">
        <f>IF('Baby Growth Tracker'!$C$5="Male",Table!AD4,Table!AV4)</f>
        <v>3.2130868606200003</v>
      </c>
      <c r="I4" s="49">
        <f>IF('Baby Growth Tracker'!$C$5="Male",Table!AE4,Table!AW4)</f>
        <v>3.5575345346600002</v>
      </c>
      <c r="J4" s="49">
        <f>IF('Baby Growth Tracker'!$C$5="Male",Table!AF4,Table!AX4)</f>
        <v>3.8876495629600001</v>
      </c>
      <c r="K4" s="49">
        <f>IF('Baby Growth Tracker'!$C$5="Male",Table!AG4,Table!AY4)</f>
        <v>4.1744015827799998</v>
      </c>
      <c r="L4" s="49">
        <f>IF('Baby Growth Tracker'!$C$5="Male",Table!AH4,Table!AZ4)</f>
        <v>4.3418751750400002</v>
      </c>
      <c r="M4" s="49">
        <f>IF('Baby Growth Tracker'!$C$5="Male",Table!AI4,Table!BA4)</f>
        <v>4.44911547298</v>
      </c>
      <c r="N4" s="49" t="e">
        <f t="shared" si="0"/>
        <v>#N/A</v>
      </c>
      <c r="O4" s="50">
        <v>0.2</v>
      </c>
      <c r="P4" s="52" t="e">
        <f>VLOOKUP(Table!O4,'Baby Growth Tracker'!$D$14:$F$99,3,FALSE)</f>
        <v>#N/A</v>
      </c>
      <c r="Q4" s="49">
        <f>IF('Baby Growth Tracker'!$C$5="Male",Table!AJ4,Table!BB4)</f>
        <v>46.019378675076062</v>
      </c>
      <c r="R4" s="49">
        <f>IF('Baby Growth Tracker'!$C$5="Male",Table!AK4,Table!BC4)</f>
        <v>46.505489398686755</v>
      </c>
      <c r="S4" s="49">
        <f>IF('Baby Growth Tracker'!$C$5="Male",Table!AL4,Table!BD4)</f>
        <v>47.275544510988972</v>
      </c>
      <c r="T4" s="49">
        <f>IF('Baby Growth Tracker'!$C$5="Male",Table!AM4,Table!BE4)</f>
        <v>48.624157374904556</v>
      </c>
      <c r="U4" s="49">
        <f>IF('Baby Growth Tracker'!$C$5="Male",Table!AN4,Table!BF4)</f>
        <v>50.221433472859999</v>
      </c>
      <c r="V4" s="49">
        <f>IF('Baby Growth Tracker'!$C$5="Male",Table!AO4,Table!BG4)</f>
        <v>51.934224439113116</v>
      </c>
      <c r="W4" s="49">
        <f>IF('Baby Growth Tracker'!$C$5="Male",Table!AP4,Table!BH4)</f>
        <v>53.585878949618056</v>
      </c>
      <c r="X4" s="49">
        <f>IF('Baby Growth Tracker'!$C$5="Male",Table!AQ4,Table!BI4)</f>
        <v>54.629164132652598</v>
      </c>
      <c r="Y4" s="49">
        <f>IF('Baby Growth Tracker'!$C$5="Male",Table!AR4,Table!BJ4)</f>
        <v>55.330318098291229</v>
      </c>
      <c r="Z4" s="49" t="e">
        <f t="shared" si="1"/>
        <v>#N/A</v>
      </c>
      <c r="AA4" s="49">
        <v>2.533090048</v>
      </c>
      <c r="AB4" s="49">
        <v>2.7020046740000003</v>
      </c>
      <c r="AC4" s="49">
        <v>2.9480851156000001</v>
      </c>
      <c r="AD4" s="49">
        <v>3.3293248784000005</v>
      </c>
      <c r="AE4" s="49">
        <v>3.7193644704000004</v>
      </c>
      <c r="AF4" s="49">
        <v>4.0824149613999996</v>
      </c>
      <c r="AG4" s="49">
        <v>4.3907605471999993</v>
      </c>
      <c r="AH4" s="49">
        <v>4.5682276871999994</v>
      </c>
      <c r="AI4" s="49">
        <v>4.6809429776</v>
      </c>
      <c r="AJ4" s="49">
        <v>46.108596552098355</v>
      </c>
      <c r="AK4" s="49">
        <v>46.728055255733807</v>
      </c>
      <c r="AL4" s="49">
        <v>47.681473765613347</v>
      </c>
      <c r="AM4" s="49">
        <v>49.273705553333812</v>
      </c>
      <c r="AN4" s="49">
        <v>51.042085983939998</v>
      </c>
      <c r="AO4" s="49">
        <v>52.810401337724393</v>
      </c>
      <c r="AP4" s="49">
        <v>54.402420243291523</v>
      </c>
      <c r="AQ4" s="49">
        <v>55.355595044498145</v>
      </c>
      <c r="AR4" s="49">
        <v>55.97482784507546</v>
      </c>
      <c r="AS4" s="53">
        <v>2.5504293096400001</v>
      </c>
      <c r="AT4" s="53">
        <v>2.68572189582</v>
      </c>
      <c r="AU4" s="53">
        <v>2.8882261966999998</v>
      </c>
      <c r="AV4" s="53">
        <v>3.2130868606200003</v>
      </c>
      <c r="AW4" s="53">
        <v>3.5575345346600002</v>
      </c>
      <c r="AX4" s="53">
        <v>3.8876495629600001</v>
      </c>
      <c r="AY4" s="53">
        <v>4.1744015827799998</v>
      </c>
      <c r="AZ4" s="53">
        <v>4.3418751750400002</v>
      </c>
      <c r="BA4" s="53">
        <v>4.44911547298</v>
      </c>
      <c r="BB4" s="53">
        <v>46.019378675076062</v>
      </c>
      <c r="BC4" s="53">
        <v>46.505489398686755</v>
      </c>
      <c r="BD4" s="53">
        <v>47.275544510988972</v>
      </c>
      <c r="BE4" s="53">
        <v>48.624157374904556</v>
      </c>
      <c r="BF4" s="53">
        <v>50.221433472859999</v>
      </c>
      <c r="BG4" s="53">
        <v>51.934224439113116</v>
      </c>
      <c r="BH4" s="53">
        <v>53.585878949618056</v>
      </c>
      <c r="BI4" s="53">
        <v>54.629164132652598</v>
      </c>
      <c r="BJ4" s="53">
        <v>55.330318098291229</v>
      </c>
    </row>
    <row r="5" spans="1:62">
      <c r="B5" s="54">
        <f t="shared" si="2"/>
        <v>9</v>
      </c>
      <c r="C5" s="50">
        <v>0.3</v>
      </c>
      <c r="D5" s="52" t="e">
        <f>VLOOKUP(Table!C5,'Baby Growth Tracker'!$D$14:$E$99,2,FALSE)</f>
        <v>#N/A</v>
      </c>
      <c r="E5" s="49">
        <f>IF('Baby Growth Tracker'!$C$5="Male",Table!AA5,Table!AS5)</f>
        <v>2.6174421690640002</v>
      </c>
      <c r="F5" s="49">
        <f>IF('Baby Growth Tracker'!$C$5="Male",Table!AB5,Table!AT5)</f>
        <v>2.753492413684</v>
      </c>
      <c r="G5" s="49">
        <f>IF('Baby Growth Tracker'!$C$5="Male",Table!AC5,Table!AU5)</f>
        <v>2.9575669751699998</v>
      </c>
      <c r="H5" s="49">
        <f>IF('Baby Growth Tracker'!$C$5="Male",Table!AD5,Table!AV5)</f>
        <v>3.2859386833140003</v>
      </c>
      <c r="I5" s="49">
        <f>IF('Baby Growth Tracker'!$C$5="Male",Table!AE5,Table!AW5)</f>
        <v>3.6353003611440005</v>
      </c>
      <c r="J5" s="49">
        <f>IF('Baby Growth Tracker'!$C$5="Male",Table!AF5,Table!AX5)</f>
        <v>3.9711495491200002</v>
      </c>
      <c r="K5" s="49">
        <f>IF('Baby Growth Tracker'!$C$5="Male",Table!AG5,Table!AY5)</f>
        <v>4.2636196653059999</v>
      </c>
      <c r="L5" s="49">
        <f>IF('Baby Growth Tracker'!$C$5="Male",Table!AH5,Table!AZ5)</f>
        <v>4.4347274010260005</v>
      </c>
      <c r="M5" s="49">
        <f>IF('Baby Growth Tracker'!$C$5="Male",Table!AI5,Table!BA5)</f>
        <v>4.5444034249180003</v>
      </c>
      <c r="N5" s="49" t="e">
        <f t="shared" si="0"/>
        <v>#N/A</v>
      </c>
      <c r="O5" s="50">
        <v>0.3</v>
      </c>
      <c r="P5" s="52" t="e">
        <f>VLOOKUP(Table!O5,'Baby Growth Tracker'!$D$14:$F$99,3,FALSE)</f>
        <v>#N/A</v>
      </c>
      <c r="Q5" s="49">
        <f>IF('Baby Growth Tracker'!$C$5="Male",Table!AJ5,Table!BB5)</f>
        <v>46.447217231351878</v>
      </c>
      <c r="R5" s="49">
        <f>IF('Baby Growth Tracker'!$C$5="Male",Table!AK5,Table!BC5)</f>
        <v>46.936072957810545</v>
      </c>
      <c r="S5" s="49">
        <f>IF('Baby Growth Tracker'!$C$5="Male",Table!AL5,Table!BD5)</f>
        <v>47.70944619998572</v>
      </c>
      <c r="T5" s="49">
        <f>IF('Baby Growth Tracker'!$C$5="Male",Table!AM5,Table!BE5)</f>
        <v>49.06082706579469</v>
      </c>
      <c r="U5" s="49">
        <f>IF('Baby Growth Tracker'!$C$5="Male",Table!AN5,Table!BF5)</f>
        <v>50.656375081771998</v>
      </c>
      <c r="V5" s="49">
        <f>IF('Baby Growth Tracker'!$C$5="Male",Table!AO5,Table!BG5)</f>
        <v>52.361296421570628</v>
      </c>
      <c r="W5" s="49">
        <f>IF('Baby Growth Tracker'!$C$5="Male",Table!AP5,Table!BH5)</f>
        <v>53.999489814829936</v>
      </c>
      <c r="X5" s="49">
        <f>IF('Baby Growth Tracker'!$C$5="Male",Table!AQ5,Table!BI5)</f>
        <v>55.031315127794571</v>
      </c>
      <c r="Y5" s="49">
        <f>IF('Baby Growth Tracker'!$C$5="Male",Table!AR5,Table!BJ5)</f>
        <v>55.723486478294568</v>
      </c>
      <c r="Z5" s="49" t="e">
        <f t="shared" si="1"/>
        <v>#N/A</v>
      </c>
      <c r="AA5" s="49">
        <v>2.621909579</v>
      </c>
      <c r="AB5" s="49">
        <v>2.7895550010000005</v>
      </c>
      <c r="AC5" s="49">
        <v>3.0352267494</v>
      </c>
      <c r="AD5" s="49">
        <v>3.4186817766000006</v>
      </c>
      <c r="AE5" s="49">
        <v>3.8139451216000007</v>
      </c>
      <c r="AF5" s="49">
        <v>4.1840841625999996</v>
      </c>
      <c r="AG5" s="49">
        <v>4.4998941257999991</v>
      </c>
      <c r="AH5" s="49">
        <v>4.6821951607999992</v>
      </c>
      <c r="AI5" s="49">
        <v>4.7981703123999999</v>
      </c>
      <c r="AJ5" s="49">
        <v>46.649009130203197</v>
      </c>
      <c r="AK5" s="49">
        <v>47.258541856306664</v>
      </c>
      <c r="AL5" s="49">
        <v>48.198429952151294</v>
      </c>
      <c r="AM5" s="49">
        <v>49.772789599959644</v>
      </c>
      <c r="AN5" s="49">
        <v>51.528258120639997</v>
      </c>
      <c r="AO5" s="49">
        <v>53.290986206585934</v>
      </c>
      <c r="AP5" s="49">
        <v>54.884269316278079</v>
      </c>
      <c r="AQ5" s="49">
        <v>55.84106987751904</v>
      </c>
      <c r="AR5" s="49">
        <v>56.463814632570106</v>
      </c>
      <c r="AS5" s="53">
        <v>2.6174421690640002</v>
      </c>
      <c r="AT5" s="53">
        <v>2.753492413684</v>
      </c>
      <c r="AU5" s="53">
        <v>2.9575669751699998</v>
      </c>
      <c r="AV5" s="53">
        <v>3.2859386833140003</v>
      </c>
      <c r="AW5" s="53">
        <v>3.6353003611440005</v>
      </c>
      <c r="AX5" s="53">
        <v>3.9711495491200002</v>
      </c>
      <c r="AY5" s="53">
        <v>4.2636196653059999</v>
      </c>
      <c r="AZ5" s="53">
        <v>4.4347274010260005</v>
      </c>
      <c r="BA5" s="53">
        <v>4.5444034249180003</v>
      </c>
      <c r="BB5" s="53">
        <v>46.447217231351878</v>
      </c>
      <c r="BC5" s="53">
        <v>46.936072957810545</v>
      </c>
      <c r="BD5" s="53">
        <v>47.70944619998572</v>
      </c>
      <c r="BE5" s="53">
        <v>49.06082706579469</v>
      </c>
      <c r="BF5" s="53">
        <v>50.656375081771998</v>
      </c>
      <c r="BG5" s="53">
        <v>52.361296421570628</v>
      </c>
      <c r="BH5" s="53">
        <v>53.999489814829936</v>
      </c>
      <c r="BI5" s="53">
        <v>55.031315127794571</v>
      </c>
      <c r="BJ5" s="53">
        <v>55.723486478294568</v>
      </c>
    </row>
    <row r="6" spans="1:62">
      <c r="B6" s="54">
        <f t="shared" si="2"/>
        <v>12</v>
      </c>
      <c r="C6" s="50">
        <v>0.4</v>
      </c>
      <c r="D6" s="52">
        <f>VLOOKUP(Table!C6,'Baby Growth Tracker'!$D$14:$E$99,2,FALSE)</f>
        <v>3.6</v>
      </c>
      <c r="E6" s="49">
        <f>IF('Baby Growth Tracker'!$C$5="Male",Table!AA6,Table!AS6)</f>
        <v>2.6837613127504003</v>
      </c>
      <c r="F6" s="49">
        <f>IF('Baby Growth Tracker'!$C$5="Male",Table!AB6,Table!AT6)</f>
        <v>2.820572348337</v>
      </c>
      <c r="G6" s="49">
        <f>IF('Baby Growth Tracker'!$C$5="Male",Table!AC6,Table!AU6)</f>
        <v>3.0262020836085997</v>
      </c>
      <c r="H6" s="49">
        <f>IF('Baby Growth Tracker'!$C$5="Male",Table!AD6,Table!AV6)</f>
        <v>3.3580261026398004</v>
      </c>
      <c r="I6" s="49">
        <f>IF('Baby Growth Tracker'!$C$5="Male",Table!AE6,Table!AW6)</f>
        <v>3.7122132238302004</v>
      </c>
      <c r="J6" s="49">
        <f>IF('Baby Growth Tracker'!$C$5="Male",Table!AF6,Table!AX6)</f>
        <v>4.0537027512398005</v>
      </c>
      <c r="K6" s="49">
        <f>IF('Baby Growth Tracker'!$C$5="Male",Table!AG6,Table!AY6)</f>
        <v>4.3518115985907997</v>
      </c>
      <c r="L6" s="49">
        <f>IF('Baby Growth Tracker'!$C$5="Male",Table!AH6,Table!AZ6)</f>
        <v>4.5265105554678007</v>
      </c>
      <c r="M6" s="49">
        <f>IF('Baby Growth Tracker'!$C$5="Male",Table!AI6,Table!BA6)</f>
        <v>4.6385967243686004</v>
      </c>
      <c r="N6" s="49" t="str">
        <f t="shared" si="0"/>
        <v>25th</v>
      </c>
      <c r="O6" s="50">
        <v>0.4</v>
      </c>
      <c r="P6" s="52">
        <f>VLOOKUP(Table!O6,'Baby Growth Tracker'!$D$14:$F$99,3,FALSE)</f>
        <v>52</v>
      </c>
      <c r="Q6" s="49">
        <f>IF('Baby Growth Tracker'!$C$5="Male",Table!AJ6,Table!BB6)</f>
        <v>46.856057328626981</v>
      </c>
      <c r="R6" s="49">
        <f>IF('Baby Growth Tracker'!$C$5="Male",Table!AK6,Table!BC6)</f>
        <v>47.347678298030274</v>
      </c>
      <c r="S6" s="49">
        <f>IF('Baby Growth Tracker'!$C$5="Male",Table!AL6,Table!BD6)</f>
        <v>48.124443025074626</v>
      </c>
      <c r="T6" s="49">
        <f>IF('Baby Growth Tracker'!$C$5="Male",Table!AM6,Table!BE6)</f>
        <v>49.478860560496621</v>
      </c>
      <c r="U6" s="49">
        <f>IF('Baby Growth Tracker'!$C$5="Male",Table!AN6,Table!BF6)</f>
        <v>51.073270524340799</v>
      </c>
      <c r="V6" s="49">
        <f>IF('Baby Growth Tracker'!$C$5="Male",Table!AO6,Table!BG6)</f>
        <v>52.77134063293267</v>
      </c>
      <c r="W6" s="49">
        <f>IF('Baby Growth Tracker'!$C$5="Male",Table!AP6,Table!BH6)</f>
        <v>54.397489347964132</v>
      </c>
      <c r="X6" s="49">
        <f>IF('Baby Growth Tracker'!$C$5="Male",Table!AQ6,Table!BI6)</f>
        <v>55.418992792135889</v>
      </c>
      <c r="Y6" s="49">
        <f>IF('Baby Growth Tracker'!$C$5="Male",Table!AR6,Table!BJ6)</f>
        <v>56.103059547777363</v>
      </c>
      <c r="Z6" s="49" t="str">
        <f t="shared" si="1"/>
        <v>50th</v>
      </c>
      <c r="AA6" s="49">
        <v>2.7107291099999999</v>
      </c>
      <c r="AB6" s="49">
        <v>2.8771053280000007</v>
      </c>
      <c r="AC6" s="49">
        <v>3.1223683832</v>
      </c>
      <c r="AD6" s="49">
        <v>3.5080386748000008</v>
      </c>
      <c r="AE6" s="49">
        <v>3.9085257728000009</v>
      </c>
      <c r="AF6" s="49">
        <v>4.2857533637999996</v>
      </c>
      <c r="AG6" s="49">
        <v>4.609027704399999</v>
      </c>
      <c r="AH6" s="49">
        <v>4.796162634399999</v>
      </c>
      <c r="AI6" s="49">
        <v>4.9153976471999998</v>
      </c>
      <c r="AJ6" s="49">
        <v>47.161236920477087</v>
      </c>
      <c r="AK6" s="49">
        <v>47.76191620878209</v>
      </c>
      <c r="AL6" s="49">
        <v>48.689726339450658</v>
      </c>
      <c r="AM6" s="49">
        <v>50.248130515579547</v>
      </c>
      <c r="AN6" s="49">
        <v>51.992125071583999</v>
      </c>
      <c r="AO6" s="49">
        <v>53.750048668667141</v>
      </c>
      <c r="AP6" s="49">
        <v>55.34480440346772</v>
      </c>
      <c r="AQ6" s="49">
        <v>56.305155916989172</v>
      </c>
      <c r="AR6" s="49">
        <v>56.931291699812</v>
      </c>
      <c r="AS6" s="53">
        <v>2.6837613127504003</v>
      </c>
      <c r="AT6" s="53">
        <v>2.820572348337</v>
      </c>
      <c r="AU6" s="53">
        <v>3.0262020836085997</v>
      </c>
      <c r="AV6" s="53">
        <v>3.3580261026398004</v>
      </c>
      <c r="AW6" s="53">
        <v>3.7122132238302004</v>
      </c>
      <c r="AX6" s="53">
        <v>4.0537027512398005</v>
      </c>
      <c r="AY6" s="53">
        <v>4.3518115985907997</v>
      </c>
      <c r="AZ6" s="53">
        <v>4.5265105554678007</v>
      </c>
      <c r="BA6" s="53">
        <v>4.6385967243686004</v>
      </c>
      <c r="BB6" s="53">
        <v>46.856057328626981</v>
      </c>
      <c r="BC6" s="53">
        <v>47.347678298030274</v>
      </c>
      <c r="BD6" s="53">
        <v>48.124443025074626</v>
      </c>
      <c r="BE6" s="53">
        <v>49.478860560496621</v>
      </c>
      <c r="BF6" s="53">
        <v>51.073270524340799</v>
      </c>
      <c r="BG6" s="53">
        <v>52.77134063293267</v>
      </c>
      <c r="BH6" s="53">
        <v>54.397489347964132</v>
      </c>
      <c r="BI6" s="53">
        <v>55.418992792135889</v>
      </c>
      <c r="BJ6" s="53">
        <v>56.103059547777363</v>
      </c>
    </row>
    <row r="7" spans="1:62">
      <c r="A7" s="49" t="s">
        <v>11</v>
      </c>
      <c r="B7" s="54">
        <f t="shared" si="2"/>
        <v>15</v>
      </c>
      <c r="C7" s="50">
        <v>0.5</v>
      </c>
      <c r="D7" s="52" t="e">
        <f>VLOOKUP(Table!C7,'Baby Growth Tracker'!$D$14:$E$99,2,FALSE)</f>
        <v>#N/A</v>
      </c>
      <c r="E7" s="49">
        <f>IF('Baby Growth Tracker'!$C$5="Male",Table!AA7,Table!AS7)</f>
        <v>2.7569169840000001</v>
      </c>
      <c r="F7" s="49">
        <f>IF('Baby Growth Tracker'!$C$5="Male",Table!AB7,Table!AT7)</f>
        <v>2.8944422780000001</v>
      </c>
      <c r="G7" s="49">
        <f>IF('Baby Growth Tracker'!$C$5="Male",Table!AC7,Table!AU7)</f>
        <v>3.1017670669999999</v>
      </c>
      <c r="H7" s="49">
        <f>IF('Baby Growth Tracker'!$C$5="Male",Table!AD7,Table!AV7)</f>
        <v>3.4376282630000001</v>
      </c>
      <c r="I7" s="49">
        <f>IF('Baby Growth Tracker'!$C$5="Male",Table!AE7,Table!AW7)</f>
        <v>3.7975284600000001</v>
      </c>
      <c r="J7" s="49">
        <f>IF('Baby Growth Tracker'!$C$5="Male",Table!AF7,Table!AX7)</f>
        <v>4.1455936680000001</v>
      </c>
      <c r="K7" s="49">
        <f>IF('Baby Growth Tracker'!$C$5="Male",Table!AG7,Table!AY7)</f>
        <v>4.450125603</v>
      </c>
      <c r="L7" s="49">
        <f>IF('Baby Growth Tracker'!$C$5="Male",Table!AH7,Table!AZ7)</f>
        <v>4.6288363820000002</v>
      </c>
      <c r="M7" s="49">
        <f>IF('Baby Growth Tracker'!$C$5="Male",Table!AI7,Table!BA7)</f>
        <v>4.7435817890000003</v>
      </c>
      <c r="N7" s="49" t="e">
        <f t="shared" si="0"/>
        <v>#N/A</v>
      </c>
      <c r="O7" s="50">
        <v>0.5</v>
      </c>
      <c r="P7" s="52" t="e">
        <f>VLOOKUP(Table!O7,'Baby Growth Tracker'!$D$14:$F$99,3,FALSE)</f>
        <v>#N/A</v>
      </c>
      <c r="Q7" s="49">
        <f>IF('Baby Growth Tracker'!$C$5="Male",Table!AJ7,Table!BB7)</f>
        <v>47.469157921079763</v>
      </c>
      <c r="R7" s="49">
        <f>IF('Baby Growth Tracker'!$C$5="Male",Table!AK7,Table!BC7)</f>
        <v>47.96323977230351</v>
      </c>
      <c r="S7" s="49">
        <f>IF('Baby Growth Tracker'!$C$5="Male",Table!AL7,Table!BD7)</f>
        <v>48.742481675696276</v>
      </c>
      <c r="T7" s="49">
        <f>IF('Baby Growth Tracker'!$C$5="Male",Table!AM7,Table!BE7)</f>
        <v>50.096855134933449</v>
      </c>
      <c r="U7" s="49">
        <f>IF('Baby Growth Tracker'!$C$5="Male",Table!AN7,Table!BF7)</f>
        <v>51.683580573</v>
      </c>
      <c r="V7" s="49">
        <f>IF('Baby Growth Tracker'!$C$5="Male",Table!AO7,Table!BG7)</f>
        <v>53.363623387634725</v>
      </c>
      <c r="W7" s="49">
        <f>IF('Baby Growth Tracker'!$C$5="Male",Table!AP7,Table!BH7)</f>
        <v>54.962222761384631</v>
      </c>
      <c r="X7" s="49">
        <f>IF('Baby Growth Tracker'!$C$5="Male",Table!AQ7,Table!BI7)</f>
        <v>55.960942258356916</v>
      </c>
      <c r="Y7" s="49">
        <f>IF('Baby Growth Tracker'!$C$5="Male",Table!AR7,Table!BJ7)</f>
        <v>56.627280630005593</v>
      </c>
      <c r="Z7" s="49" t="e">
        <f t="shared" si="1"/>
        <v>#N/A</v>
      </c>
      <c r="AA7" s="49">
        <v>2.7995486409999999</v>
      </c>
      <c r="AB7" s="49">
        <v>2.9646556550000001</v>
      </c>
      <c r="AC7" s="49">
        <v>3.2095100169999999</v>
      </c>
      <c r="AD7" s="49">
        <v>3.597395573</v>
      </c>
      <c r="AE7" s="49">
        <v>4.0031064240000003</v>
      </c>
      <c r="AF7" s="49">
        <v>4.3874225649999996</v>
      </c>
      <c r="AG7" s="49">
        <v>4.7181612829999997</v>
      </c>
      <c r="AH7" s="49">
        <v>4.9101301079999997</v>
      </c>
      <c r="AI7" s="49">
        <v>5.0326249819999997</v>
      </c>
      <c r="AJ7" s="49">
        <v>47.978123728908649</v>
      </c>
      <c r="AK7" s="49">
        <v>48.558092059196404</v>
      </c>
      <c r="AL7" s="49">
        <v>49.457803829563581</v>
      </c>
      <c r="AM7" s="49">
        <v>50.979188894577049</v>
      </c>
      <c r="AN7" s="49">
        <v>52.695975300999997</v>
      </c>
      <c r="AO7" s="49">
        <v>54.440543134085253</v>
      </c>
      <c r="AP7" s="49">
        <v>56.034440994428294</v>
      </c>
      <c r="AQ7" s="49">
        <v>56.999077373104527</v>
      </c>
      <c r="AR7" s="49">
        <v>57.629843227306381</v>
      </c>
      <c r="AS7" s="53">
        <v>2.7569169840000001</v>
      </c>
      <c r="AT7" s="53">
        <v>2.8944422780000001</v>
      </c>
      <c r="AU7" s="53">
        <v>3.1017670669999999</v>
      </c>
      <c r="AV7" s="53">
        <v>3.4376282630000001</v>
      </c>
      <c r="AW7" s="53">
        <v>3.7975284600000001</v>
      </c>
      <c r="AX7" s="53">
        <v>4.1455936680000001</v>
      </c>
      <c r="AY7" s="53">
        <v>4.450125603</v>
      </c>
      <c r="AZ7" s="53">
        <v>4.6288363820000002</v>
      </c>
      <c r="BA7" s="53">
        <v>4.7435817890000003</v>
      </c>
      <c r="BB7" s="53">
        <v>47.469157921079763</v>
      </c>
      <c r="BC7" s="53">
        <v>47.96323977230351</v>
      </c>
      <c r="BD7" s="53">
        <v>48.742481675696276</v>
      </c>
      <c r="BE7" s="53">
        <v>50.096855134933449</v>
      </c>
      <c r="BF7" s="53">
        <v>51.683580573</v>
      </c>
      <c r="BG7" s="53">
        <v>53.363623387634725</v>
      </c>
      <c r="BH7" s="53">
        <v>54.962222761384631</v>
      </c>
      <c r="BI7" s="53">
        <v>55.960942258356916</v>
      </c>
      <c r="BJ7" s="53">
        <v>56.627280630005593</v>
      </c>
    </row>
    <row r="8" spans="1:62">
      <c r="B8" s="54">
        <f t="shared" si="2"/>
        <v>18</v>
      </c>
      <c r="C8" s="50">
        <v>0.6</v>
      </c>
      <c r="D8" s="52" t="e">
        <f>VLOOKUP(Table!C8,'Baby Growth Tracker'!$D$14:$E$99,2,FALSE)</f>
        <v>#N/A</v>
      </c>
      <c r="E8" s="49">
        <f>IF('Baby Growth Tracker'!$C$5="Male",Table!AA8,Table!AS8)</f>
        <v>2.8214546154</v>
      </c>
      <c r="F8" s="49">
        <f>IF('Baby Growth Tracker'!$C$5="Male",Table!AB8,Table!AT8)</f>
        <v>2.9597590807</v>
      </c>
      <c r="G8" s="49">
        <f>IF('Baby Growth Tracker'!$C$5="Male",Table!AC8,Table!AU8)</f>
        <v>3.1686061075</v>
      </c>
      <c r="H8" s="49">
        <f>IF('Baby Growth Tracker'!$C$5="Male",Table!AD8,Table!AV8)</f>
        <v>3.5077648127000001</v>
      </c>
      <c r="I8" s="49">
        <f>IF('Baby Growth Tracker'!$C$5="Male",Table!AE8,Table!AW8)</f>
        <v>3.8722532653000004</v>
      </c>
      <c r="J8" s="49">
        <f>IF('Baby Growth Tracker'!$C$5="Male",Table!AF8,Table!AX8)</f>
        <v>4.2257108515999997</v>
      </c>
      <c r="K8" s="49">
        <f>IF('Baby Growth Tracker'!$C$5="Male",Table!AG8,Table!AY8)</f>
        <v>4.5356762922999998</v>
      </c>
      <c r="L8" s="49">
        <f>IF('Baby Growth Tracker'!$C$5="Male",Table!AH8,Table!AZ8)</f>
        <v>4.7178696688000006</v>
      </c>
      <c r="M8" s="49">
        <f>IF('Baby Growth Tracker'!$C$5="Male",Table!AI8,Table!BA8)</f>
        <v>4.8349615209000003</v>
      </c>
      <c r="N8" s="49" t="e">
        <f t="shared" si="0"/>
        <v>#N/A</v>
      </c>
      <c r="O8" s="50">
        <v>0.6</v>
      </c>
      <c r="P8" s="52" t="e">
        <f>VLOOKUP(Table!O8,'Baby Growth Tracker'!$D$14:$F$99,3,FALSE)</f>
        <v>#N/A</v>
      </c>
      <c r="Q8" s="49">
        <f>IF('Baby Growth Tracker'!$C$5="Male",Table!AJ8,Table!BB8)</f>
        <v>47.817942690754116</v>
      </c>
      <c r="R8" s="49">
        <f>IF('Baby Growth Tracker'!$C$5="Male",Table!AK8,Table!BC8)</f>
        <v>48.314911485267174</v>
      </c>
      <c r="S8" s="49">
        <f>IF('Baby Growth Tracker'!$C$5="Male",Table!AL8,Table!BD8)</f>
        <v>49.097860379283979</v>
      </c>
      <c r="T8" s="49">
        <f>IF('Baby Growth Tracker'!$C$5="Male",Table!AM8,Table!BE8)</f>
        <v>50.456247759423661</v>
      </c>
      <c r="U8" s="49">
        <f>IF('Baby Growth Tracker'!$C$5="Male",Table!AN8,Table!BF8)</f>
        <v>52.043835328299998</v>
      </c>
      <c r="V8" s="49">
        <f>IF('Baby Growth Tracker'!$C$5="Male",Table!AO8,Table!BG8)</f>
        <v>53.720397125562428</v>
      </c>
      <c r="W8" s="49">
        <f>IF('Baby Growth Tracker'!$C$5="Male",Table!AP8,Table!BH8)</f>
        <v>55.31161285406629</v>
      </c>
      <c r="X8" s="49">
        <f>IF('Baby Growth Tracker'!$C$5="Male",Table!AQ8,Table!BI8)</f>
        <v>56.303758766534301</v>
      </c>
      <c r="Y8" s="49">
        <f>IF('Baby Growth Tracker'!$C$5="Male",Table!AR8,Table!BJ8)</f>
        <v>56.964890338271509</v>
      </c>
      <c r="Z8" s="49" t="e">
        <f t="shared" si="1"/>
        <v>#N/A</v>
      </c>
      <c r="AA8" s="49">
        <v>2.8810625840999999</v>
      </c>
      <c r="AB8" s="49">
        <v>3.0456749756999999</v>
      </c>
      <c r="AC8" s="49">
        <v>3.2906151598999998</v>
      </c>
      <c r="AD8" s="49">
        <v>3.6805433109000001</v>
      </c>
      <c r="AE8" s="49">
        <v>4.0907482899000005</v>
      </c>
      <c r="AF8" s="49">
        <v>4.4814130651999999</v>
      </c>
      <c r="AG8" s="49">
        <v>4.8191604299000002</v>
      </c>
      <c r="AH8" s="49">
        <v>5.0158272586999999</v>
      </c>
      <c r="AI8" s="49">
        <v>5.1415553941000001</v>
      </c>
      <c r="AJ8" s="49">
        <v>48.40017082502775</v>
      </c>
      <c r="AK8" s="49">
        <v>48.974893511967096</v>
      </c>
      <c r="AL8" s="49">
        <v>49.867388103205144</v>
      </c>
      <c r="AM8" s="49">
        <v>51.379180446059294</v>
      </c>
      <c r="AN8" s="49">
        <v>53.089220626100001</v>
      </c>
      <c r="AO8" s="49">
        <v>54.8315482285117</v>
      </c>
      <c r="AP8" s="49">
        <v>56.427637224262554</v>
      </c>
      <c r="AQ8" s="49">
        <v>57.395635014960405</v>
      </c>
      <c r="AR8" s="49">
        <v>58.029450392088364</v>
      </c>
      <c r="AS8" s="53">
        <v>2.8214546154</v>
      </c>
      <c r="AT8" s="53">
        <v>2.9597590807</v>
      </c>
      <c r="AU8" s="53">
        <v>3.1686061075</v>
      </c>
      <c r="AV8" s="53">
        <v>3.5077648127000001</v>
      </c>
      <c r="AW8" s="53">
        <v>3.8722532653000004</v>
      </c>
      <c r="AX8" s="53">
        <v>4.2257108515999997</v>
      </c>
      <c r="AY8" s="53">
        <v>4.5356762922999998</v>
      </c>
      <c r="AZ8" s="53">
        <v>4.7178696688000006</v>
      </c>
      <c r="BA8" s="53">
        <v>4.8349615209000003</v>
      </c>
      <c r="BB8" s="53">
        <v>47.817942690754116</v>
      </c>
      <c r="BC8" s="53">
        <v>48.314911485267174</v>
      </c>
      <c r="BD8" s="53">
        <v>49.097860379283979</v>
      </c>
      <c r="BE8" s="53">
        <v>50.456247759423661</v>
      </c>
      <c r="BF8" s="53">
        <v>52.043835328299998</v>
      </c>
      <c r="BG8" s="53">
        <v>53.720397125562428</v>
      </c>
      <c r="BH8" s="53">
        <v>55.31161285406629</v>
      </c>
      <c r="BI8" s="53">
        <v>56.303758766534301</v>
      </c>
      <c r="BJ8" s="53">
        <v>56.964890338271509</v>
      </c>
    </row>
    <row r="9" spans="1:62">
      <c r="B9" s="54">
        <f t="shared" si="2"/>
        <v>21</v>
      </c>
      <c r="C9" s="50">
        <v>0.7</v>
      </c>
      <c r="D9" s="52" t="e">
        <f>VLOOKUP(Table!C9,'Baby Growth Tracker'!$D$14:$E$99,2,FALSE)</f>
        <v>#N/A</v>
      </c>
      <c r="E9" s="49">
        <f>IF('Baby Growth Tracker'!$C$5="Male",Table!AA9,Table!AS9)</f>
        <v>2.8854936067599999</v>
      </c>
      <c r="F9" s="49">
        <f>IF('Baby Growth Tracker'!$C$5="Male",Table!AB9,Table!AT9)</f>
        <v>3.02457448514</v>
      </c>
      <c r="G9" s="49">
        <f>IF('Baby Growth Tracker'!$C$5="Male",Table!AC9,Table!AU9)</f>
        <v>3.2349300890500001</v>
      </c>
      <c r="H9" s="49">
        <f>IF('Baby Growth Tracker'!$C$5="Male",Table!AD9,Table!AV9)</f>
        <v>3.57734597409</v>
      </c>
      <c r="I9" s="49">
        <f>IF('Baby Growth Tracker'!$C$5="Male",Table!AE9,Table!AW9)</f>
        <v>3.9463636670800004</v>
      </c>
      <c r="J9" s="49">
        <f>IF('Baby Growth Tracker'!$C$5="Male",Table!AF9,Table!AX9)</f>
        <v>4.3051494937600001</v>
      </c>
      <c r="K9" s="49">
        <f>IF('Baby Growth Tracker'!$C$5="Male",Table!AG9,Table!AY9)</f>
        <v>4.6204919954100001</v>
      </c>
      <c r="L9" s="49">
        <f>IF('Baby Growth Tracker'!$C$5="Male",Table!AH9,Table!AZ9)</f>
        <v>4.8061363049700008</v>
      </c>
      <c r="M9" s="49">
        <f>IF('Baby Growth Tracker'!$C$5="Male",Table!AI9,Table!BA9)</f>
        <v>4.9255552326699998</v>
      </c>
      <c r="N9" s="49" t="e">
        <f t="shared" si="0"/>
        <v>#N/A</v>
      </c>
      <c r="O9" s="50">
        <v>0.7</v>
      </c>
      <c r="P9" s="52" t="e">
        <f>VLOOKUP(Table!O9,'Baby Growth Tracker'!$D$14:$F$99,3,FALSE)</f>
        <v>#N/A</v>
      </c>
      <c r="Q9" s="49">
        <f>IF('Baby Growth Tracker'!$C$5="Male",Table!AJ9,Table!BB9)</f>
        <v>48.158571456455157</v>
      </c>
      <c r="R9" s="49">
        <f>IF('Baby Growth Tracker'!$C$5="Male",Table!AK9,Table!BC9)</f>
        <v>48.658407194305703</v>
      </c>
      <c r="S9" s="49">
        <f>IF('Baby Growth Tracker'!$C$5="Male",Table!AL9,Table!BD9)</f>
        <v>49.445052955972713</v>
      </c>
      <c r="T9" s="49">
        <f>IF('Baby Growth Tracker'!$C$5="Male",Table!AM9,Table!BE9)</f>
        <v>50.807505829355229</v>
      </c>
      <c r="U9" s="49">
        <f>IF('Baby Growth Tracker'!$C$5="Male",Table!AN9,Table!BF9)</f>
        <v>52.396141517419998</v>
      </c>
      <c r="V9" s="49">
        <f>IF('Baby Growth Tracker'!$C$5="Male",Table!AO9,Table!BG9)</f>
        <v>54.069584351400671</v>
      </c>
      <c r="W9" s="49">
        <f>IF('Baby Growth Tracker'!$C$5="Male",Table!AP9,Table!BH9)</f>
        <v>55.653933275677453</v>
      </c>
      <c r="X9" s="49">
        <f>IF('Baby Growth Tracker'!$C$5="Male",Table!AQ9,Table!BI9)</f>
        <v>56.639919108362456</v>
      </c>
      <c r="Y9" s="49">
        <f>IF('Baby Growth Tracker'!$C$5="Male",Table!AR9,Table!BJ9)</f>
        <v>57.296159998307928</v>
      </c>
      <c r="Z9" s="49" t="e">
        <f t="shared" si="1"/>
        <v>#N/A</v>
      </c>
      <c r="AA9" s="49">
        <v>2.9625765272</v>
      </c>
      <c r="AB9" s="49">
        <v>3.1266942963999997</v>
      </c>
      <c r="AC9" s="49">
        <v>3.3717203027999996</v>
      </c>
      <c r="AD9" s="49">
        <v>3.7636910488000002</v>
      </c>
      <c r="AE9" s="49">
        <v>4.1783901558000007</v>
      </c>
      <c r="AF9" s="49">
        <v>4.5754035654000003</v>
      </c>
      <c r="AG9" s="49">
        <v>4.9201595768000006</v>
      </c>
      <c r="AH9" s="49">
        <v>5.1215244094000001</v>
      </c>
      <c r="AI9" s="49">
        <v>5.2504858062000004</v>
      </c>
      <c r="AJ9" s="49">
        <v>48.810659442622573</v>
      </c>
      <c r="AK9" s="49">
        <v>49.380488258598099</v>
      </c>
      <c r="AL9" s="49">
        <v>50.266254698303079</v>
      </c>
      <c r="AM9" s="49">
        <v>51.769125786462979</v>
      </c>
      <c r="AN9" s="49">
        <v>53.472946667439999</v>
      </c>
      <c r="AO9" s="49">
        <v>55.213325682032107</v>
      </c>
      <c r="AP9" s="49">
        <v>56.811665608224295</v>
      </c>
      <c r="AQ9" s="49">
        <v>57.782969209602605</v>
      </c>
      <c r="AR9" s="49">
        <v>58.419761782548704</v>
      </c>
      <c r="AS9" s="53">
        <v>2.8854936067599999</v>
      </c>
      <c r="AT9" s="53">
        <v>3.02457448514</v>
      </c>
      <c r="AU9" s="53">
        <v>3.2349300890500001</v>
      </c>
      <c r="AV9" s="53">
        <v>3.57734597409</v>
      </c>
      <c r="AW9" s="53">
        <v>3.9463636670800004</v>
      </c>
      <c r="AX9" s="53">
        <v>4.3051494937600001</v>
      </c>
      <c r="AY9" s="53">
        <v>4.6204919954100001</v>
      </c>
      <c r="AZ9" s="53">
        <v>4.8061363049700008</v>
      </c>
      <c r="BA9" s="53">
        <v>4.9255552326699998</v>
      </c>
      <c r="BB9" s="53">
        <v>48.158571456455157</v>
      </c>
      <c r="BC9" s="53">
        <v>48.658407194305703</v>
      </c>
      <c r="BD9" s="53">
        <v>49.445052955972713</v>
      </c>
      <c r="BE9" s="53">
        <v>50.807505829355229</v>
      </c>
      <c r="BF9" s="53">
        <v>52.396141517419998</v>
      </c>
      <c r="BG9" s="53">
        <v>54.069584351400671</v>
      </c>
      <c r="BH9" s="53">
        <v>55.653933275677453</v>
      </c>
      <c r="BI9" s="53">
        <v>56.639919108362456</v>
      </c>
      <c r="BJ9" s="53">
        <v>57.296159998307928</v>
      </c>
    </row>
    <row r="10" spans="1:62">
      <c r="B10" s="54">
        <f t="shared" si="2"/>
        <v>24</v>
      </c>
      <c r="C10" s="50">
        <v>0.8</v>
      </c>
      <c r="D10" s="52" t="e">
        <f>VLOOKUP(Table!C10,'Baby Growth Tracker'!$D$14:$E$99,2,FALSE)</f>
        <v>#N/A</v>
      </c>
      <c r="E10" s="49">
        <f>IF('Baby Growth Tracker'!$C$5="Male",Table!AA10,Table!AS10)</f>
        <v>2.9490378874959999</v>
      </c>
      <c r="F10" s="49">
        <f>IF('Baby Growth Tracker'!$C$5="Male",Table!AB10,Table!AT10)</f>
        <v>3.088892086949</v>
      </c>
      <c r="G10" s="49">
        <f>IF('Baby Growth Tracker'!$C$5="Male",Table!AC10,Table!AU10)</f>
        <v>3.3007425173630001</v>
      </c>
      <c r="H10" s="49">
        <f>IF('Baby Growth Tracker'!$C$5="Male",Table!AD10,Table!AV10)</f>
        <v>3.6463757799429999</v>
      </c>
      <c r="I10" s="49">
        <f>IF('Baby Growth Tracker'!$C$5="Male",Table!AE10,Table!AW10)</f>
        <v>4.0198646745750004</v>
      </c>
      <c r="J10" s="49">
        <f>IF('Baby Growth Tracker'!$C$5="Male",Table!AF10,Table!AX10)</f>
        <v>4.383915559719</v>
      </c>
      <c r="K10" s="49">
        <f>IF('Baby Growth Tracker'!$C$5="Male",Table!AG10,Table!AY10)</f>
        <v>4.7045793317299998</v>
      </c>
      <c r="L10" s="49">
        <f>IF('Baby Growth Tracker'!$C$5="Male",Table!AH10,Table!AZ10)</f>
        <v>4.8936431732350005</v>
      </c>
      <c r="M10" s="49">
        <f>IF('Baby Growth Tracker'!$C$5="Male",Table!AI10,Table!BA10)</f>
        <v>5.0153699221709998</v>
      </c>
      <c r="N10" s="49" t="e">
        <f t="shared" si="0"/>
        <v>#N/A</v>
      </c>
      <c r="O10" s="50">
        <v>0.8</v>
      </c>
      <c r="P10" s="52" t="e">
        <f>VLOOKUP(Table!O10,'Baby Growth Tracker'!$D$14:$F$99,3,FALSE)</f>
        <v>#N/A</v>
      </c>
      <c r="Q10" s="49">
        <f>IF('Baby Growth Tracker'!$C$5="Male",Table!AJ10,Table!BB10)</f>
        <v>48.491417717727394</v>
      </c>
      <c r="R10" s="49">
        <f>IF('Baby Growth Tracker'!$C$5="Male",Table!AK10,Table!BC10)</f>
        <v>48.994099658909207</v>
      </c>
      <c r="S10" s="49">
        <f>IF('Baby Growth Tracker'!$C$5="Male",Table!AL10,Table!BD10)</f>
        <v>49.784430325430257</v>
      </c>
      <c r="T10" s="49">
        <f>IF('Baby Growth Tracker'!$C$5="Male",Table!AM10,Table!BE10)</f>
        <v>51.150994539304335</v>
      </c>
      <c r="U10" s="49">
        <f>IF('Baby Growth Tracker'!$C$5="Male",Table!AN10,Table!BF10)</f>
        <v>52.740852294615998</v>
      </c>
      <c r="V10" s="49">
        <f>IF('Baby Growth Tracker'!$C$5="Male",Table!AO10,Table!BG10)</f>
        <v>54.411517478380837</v>
      </c>
      <c r="W10" s="49">
        <f>IF('Baby Growth Tracker'!$C$5="Male",Table!AP10,Table!BH10)</f>
        <v>55.989487480500912</v>
      </c>
      <c r="X10" s="49">
        <f>IF('Baby Growth Tracker'!$C$5="Male",Table!AQ10,Table!BI10)</f>
        <v>56.969703449501161</v>
      </c>
      <c r="Y10" s="49">
        <f>IF('Baby Growth Tracker'!$C$5="Male",Table!AR10,Table!BJ10)</f>
        <v>57.62135182570853</v>
      </c>
      <c r="Z10" s="49" t="e">
        <f t="shared" si="1"/>
        <v>#N/A</v>
      </c>
      <c r="AA10" s="49">
        <v>3.0440904703</v>
      </c>
      <c r="AB10" s="49">
        <v>3.2077136170999996</v>
      </c>
      <c r="AC10" s="49">
        <v>3.4528254456999994</v>
      </c>
      <c r="AD10" s="49">
        <v>3.8468387867000002</v>
      </c>
      <c r="AE10" s="49">
        <v>4.266032021700001</v>
      </c>
      <c r="AF10" s="49">
        <v>4.6693940656000006</v>
      </c>
      <c r="AG10" s="49">
        <v>5.021158723700001</v>
      </c>
      <c r="AH10" s="49">
        <v>5.2272215601000003</v>
      </c>
      <c r="AI10" s="49">
        <v>5.3594162183000007</v>
      </c>
      <c r="AJ10" s="49">
        <v>49.210148081572655</v>
      </c>
      <c r="AK10" s="49">
        <v>49.775413618683807</v>
      </c>
      <c r="AL10" s="49">
        <v>50.65491188864813</v>
      </c>
      <c r="AM10" s="49">
        <v>52.149494178059172</v>
      </c>
      <c r="AN10" s="49">
        <v>53.84759287536</v>
      </c>
      <c r="AO10" s="49">
        <v>55.586298516991981</v>
      </c>
      <c r="AP10" s="49">
        <v>57.186944752226267</v>
      </c>
      <c r="AQ10" s="49">
        <v>58.161500074869686</v>
      </c>
      <c r="AR10" s="49">
        <v>58.801199968779585</v>
      </c>
      <c r="AS10" s="53">
        <v>2.9490378874959999</v>
      </c>
      <c r="AT10" s="53">
        <v>3.088892086949</v>
      </c>
      <c r="AU10" s="53">
        <v>3.3007425173630001</v>
      </c>
      <c r="AV10" s="53">
        <v>3.6463757799429999</v>
      </c>
      <c r="AW10" s="53">
        <v>4.0198646745750004</v>
      </c>
      <c r="AX10" s="53">
        <v>4.383915559719</v>
      </c>
      <c r="AY10" s="53">
        <v>4.7045793317299998</v>
      </c>
      <c r="AZ10" s="53">
        <v>4.8936431732350005</v>
      </c>
      <c r="BA10" s="53">
        <v>5.0153699221709998</v>
      </c>
      <c r="BB10" s="53">
        <v>48.491417717727394</v>
      </c>
      <c r="BC10" s="53">
        <v>48.994099658909207</v>
      </c>
      <c r="BD10" s="53">
        <v>49.784430325430257</v>
      </c>
      <c r="BE10" s="53">
        <v>51.150994539304335</v>
      </c>
      <c r="BF10" s="53">
        <v>52.740852294615998</v>
      </c>
      <c r="BG10" s="53">
        <v>54.411517478380837</v>
      </c>
      <c r="BH10" s="53">
        <v>55.989487480500912</v>
      </c>
      <c r="BI10" s="53">
        <v>56.969703449501161</v>
      </c>
      <c r="BJ10" s="53">
        <v>57.62135182570853</v>
      </c>
    </row>
    <row r="11" spans="1:62">
      <c r="B11" s="54">
        <f t="shared" si="2"/>
        <v>27</v>
      </c>
      <c r="C11" s="50">
        <v>0.9</v>
      </c>
      <c r="D11" s="52" t="e">
        <f>VLOOKUP(Table!C11,'Baby Growth Tracker'!$D$14:$E$99,2,FALSE)</f>
        <v>#N/A</v>
      </c>
      <c r="E11" s="49">
        <f>IF('Baby Growth Tracker'!$C$5="Male",Table!AA11,Table!AS11)</f>
        <v>3.0120913453086997</v>
      </c>
      <c r="F11" s="49">
        <f>IF('Baby Growth Tracker'!$C$5="Male",Table!AB11,Table!AT11)</f>
        <v>3.1527154647156999</v>
      </c>
      <c r="G11" s="49">
        <f>IF('Baby Growth Tracker'!$C$5="Male",Table!AC11,Table!AU11)</f>
        <v>3.3660468960556003</v>
      </c>
      <c r="H11" s="49">
        <f>IF('Baby Growth Tracker'!$C$5="Male",Table!AD11,Table!AV11)</f>
        <v>3.7148582530273</v>
      </c>
      <c r="I11" s="49">
        <f>IF('Baby Growth Tracker'!$C$5="Male",Table!AE11,Table!AW11)</f>
        <v>4.0927612642450999</v>
      </c>
      <c r="J11" s="49">
        <f>IF('Baby Growth Tracker'!$C$5="Male",Table!AF11,Table!AX11)</f>
        <v>4.4620149653845003</v>
      </c>
      <c r="K11" s="49">
        <f>IF('Baby Growth Tracker'!$C$5="Male",Table!AG11,Table!AY11)</f>
        <v>4.7879448686329003</v>
      </c>
      <c r="L11" s="49">
        <f>IF('Baby Growth Tracker'!$C$5="Male",Table!AH11,Table!AZ11)</f>
        <v>4.9803971088772006</v>
      </c>
      <c r="M11" s="49">
        <f>IF('Baby Growth Tracker'!$C$5="Male",Table!AI11,Table!BA11)</f>
        <v>5.1044125452269995</v>
      </c>
      <c r="N11" s="49" t="e">
        <f t="shared" si="0"/>
        <v>#N/A</v>
      </c>
      <c r="O11" s="50">
        <v>0.9</v>
      </c>
      <c r="P11" s="52" t="e">
        <f>VLOOKUP(Table!O11,'Baby Growth Tracker'!$D$14:$F$99,3,FALSE)</f>
        <v>#N/A</v>
      </c>
      <c r="Q11" s="49">
        <f>IF('Baby Growth Tracker'!$C$5="Male",Table!AJ11,Table!BB11)</f>
        <v>48.816833349774051</v>
      </c>
      <c r="R11" s="49">
        <f>IF('Baby Growth Tracker'!$C$5="Male",Table!AK11,Table!BC11)</f>
        <v>49.322340116615152</v>
      </c>
      <c r="S11" s="49">
        <f>IF('Baby Growth Tracker'!$C$5="Male",Table!AL11,Table!BD11)</f>
        <v>50.116342076857464</v>
      </c>
      <c r="T11" s="49">
        <f>IF('Baby Growth Tracker'!$C$5="Male",Table!AM11,Table!BE11)</f>
        <v>51.487058209507502</v>
      </c>
      <c r="U11" s="49">
        <f>IF('Baby Growth Tracker'!$C$5="Male",Table!AN11,Table!BF11)</f>
        <v>53.0783007589894</v>
      </c>
      <c r="V11" s="49">
        <f>IF('Baby Growth Tracker'!$C$5="Male",Table!AO11,Table!BG11)</f>
        <v>54.74651019500385</v>
      </c>
      <c r="W11" s="49">
        <f>IF('Baby Growth Tracker'!$C$5="Male",Table!AP11,Table!BH11)</f>
        <v>56.318562034618523</v>
      </c>
      <c r="X11" s="49">
        <f>IF('Baby Growth Tracker'!$C$5="Male",Table!AQ11,Table!BI11)</f>
        <v>57.293376551624377</v>
      </c>
      <c r="Y11" s="49">
        <f>IF('Baby Growth Tracker'!$C$5="Male",Table!AR11,Table!BJ11)</f>
        <v>57.940713783568441</v>
      </c>
      <c r="Z11" s="49" t="e">
        <f t="shared" si="1"/>
        <v>#N/A</v>
      </c>
      <c r="AA11" s="49">
        <v>3.1256044134000001</v>
      </c>
      <c r="AB11" s="49">
        <v>3.2887329377999994</v>
      </c>
      <c r="AC11" s="49">
        <v>3.5339305885999992</v>
      </c>
      <c r="AD11" s="49">
        <v>3.9299865246000003</v>
      </c>
      <c r="AE11" s="49">
        <v>4.3536738876000012</v>
      </c>
      <c r="AF11" s="49">
        <v>4.7633845658000009</v>
      </c>
      <c r="AG11" s="49">
        <v>5.1221578706000015</v>
      </c>
      <c r="AH11" s="49">
        <v>5.3329187108000005</v>
      </c>
      <c r="AI11" s="49">
        <v>5.468346630400001</v>
      </c>
      <c r="AJ11" s="49">
        <v>49.599161918376048</v>
      </c>
      <c r="AK11" s="49">
        <v>50.160175018237418</v>
      </c>
      <c r="AL11" s="49">
        <v>51.033837991355028</v>
      </c>
      <c r="AM11" s="49">
        <v>52.520727474629211</v>
      </c>
      <c r="AN11" s="49">
        <v>54.213573184669499</v>
      </c>
      <c r="AO11" s="49">
        <v>55.950865261224756</v>
      </c>
      <c r="AP11" s="49">
        <v>57.553869066336546</v>
      </c>
      <c r="AQ11" s="49">
        <v>58.531623487750046</v>
      </c>
      <c r="AR11" s="49">
        <v>59.174163180279585</v>
      </c>
      <c r="AS11" s="53">
        <v>3.0120913453086997</v>
      </c>
      <c r="AT11" s="53">
        <v>3.1527154647156999</v>
      </c>
      <c r="AU11" s="53">
        <v>3.3660468960556003</v>
      </c>
      <c r="AV11" s="53">
        <v>3.7148582530273</v>
      </c>
      <c r="AW11" s="53">
        <v>4.0927612642450999</v>
      </c>
      <c r="AX11" s="53">
        <v>4.4620149653845003</v>
      </c>
      <c r="AY11" s="53">
        <v>4.7879448686329003</v>
      </c>
      <c r="AZ11" s="53">
        <v>4.9803971088772006</v>
      </c>
      <c r="BA11" s="53">
        <v>5.1044125452269995</v>
      </c>
      <c r="BB11" s="53">
        <v>48.816833349774051</v>
      </c>
      <c r="BC11" s="53">
        <v>49.322340116615152</v>
      </c>
      <c r="BD11" s="53">
        <v>50.116342076857464</v>
      </c>
      <c r="BE11" s="53">
        <v>51.487058209507502</v>
      </c>
      <c r="BF11" s="53">
        <v>53.0783007589894</v>
      </c>
      <c r="BG11" s="53">
        <v>54.74651019500385</v>
      </c>
      <c r="BH11" s="53">
        <v>56.318562034618523</v>
      </c>
      <c r="BI11" s="53">
        <v>57.293376551624377</v>
      </c>
      <c r="BJ11" s="53">
        <v>57.940713783568441</v>
      </c>
    </row>
    <row r="12" spans="1:62">
      <c r="A12" s="49" t="s">
        <v>11</v>
      </c>
      <c r="B12" s="54">
        <f t="shared" si="2"/>
        <v>30</v>
      </c>
      <c r="C12" s="50">
        <v>1</v>
      </c>
      <c r="D12" s="52">
        <f>VLOOKUP(Table!C12,'Baby Growth Tracker'!$D$14:$E$99,2,FALSE)</f>
        <v>4.4000000000000004</v>
      </c>
      <c r="E12" s="49">
        <f>IF('Baby Growth Tracker'!$C$5="Male",Table!AA12,Table!AS12)</f>
        <v>3.0746578275166696</v>
      </c>
      <c r="F12" s="49">
        <f>IF('Baby Growth Tracker'!$C$5="Male",Table!AB12,Table!AT12)</f>
        <v>3.2160481798459797</v>
      </c>
      <c r="G12" s="49">
        <f>IF('Baby Growth Tracker'!$C$5="Male",Table!AC12,Table!AU12)</f>
        <v>3.4308467256277604</v>
      </c>
      <c r="H12" s="49">
        <f>IF('Baby Growth Tracker'!$C$5="Male",Table!AD12,Table!AV12)</f>
        <v>3.7827974054392501</v>
      </c>
      <c r="I12" s="49">
        <f>IF('Baby Growth Tracker'!$C$5="Male",Table!AE12,Table!AW12)</f>
        <v>4.1650583800919696</v>
      </c>
      <c r="J12" s="49">
        <f>IF('Baby Growth Tracker'!$C$5="Male",Table!AF12,Table!AX12)</f>
        <v>4.5394535781647702</v>
      </c>
      <c r="K12" s="49">
        <f>IF('Baby Growth Tracker'!$C$5="Male",Table!AG12,Table!AY12)</f>
        <v>4.87059512210931</v>
      </c>
      <c r="L12" s="49">
        <f>IF('Baby Growth Tracker'!$C$5="Male",Table!AH12,Table!AZ12)</f>
        <v>5.0664048999815705</v>
      </c>
      <c r="M12" s="49">
        <f>IF('Baby Growth Tracker'!$C$5="Male",Table!AI12,Table!BA12)</f>
        <v>5.1926900155096591</v>
      </c>
      <c r="N12" s="49" t="str">
        <f t="shared" si="0"/>
        <v>50th</v>
      </c>
      <c r="O12" s="50">
        <v>1</v>
      </c>
      <c r="P12" s="52">
        <f>VLOOKUP(Table!O12,'Baby Growth Tracker'!$D$14:$F$99,3,FALSE)</f>
        <v>55</v>
      </c>
      <c r="Q12" s="49">
        <f>IF('Baby Growth Tracker'!$C$5="Male",Table!AJ12,Table!BB12)</f>
        <v>49.135150021678584</v>
      </c>
      <c r="R12" s="49">
        <f>IF('Baby Growth Tracker'!$C$5="Male",Table!AK12,Table!BC12)</f>
        <v>49.643459692128282</v>
      </c>
      <c r="S12" s="49">
        <f>IF('Baby Growth Tracker'!$C$5="Male",Table!AL12,Table!BD12)</f>
        <v>50.441117861938991</v>
      </c>
      <c r="T12" s="49">
        <f>IF('Baby Growth Tracker'!$C$5="Male",Table!AM12,Table!BE12)</f>
        <v>51.81602164322674</v>
      </c>
      <c r="U12" s="49">
        <f>IF('Baby Growth Tracker'!$C$5="Male",Table!AN12,Table!BF12)</f>
        <v>53.40880125239336</v>
      </c>
      <c r="V12" s="49">
        <f>IF('Baby Growth Tracker'!$C$5="Male",Table!AO12,Table!BG12)</f>
        <v>55.074858669885508</v>
      </c>
      <c r="W12" s="49">
        <f>IF('Baby Growth Tracker'!$C$5="Male",Table!AP12,Table!BH12)</f>
        <v>56.6414276935419</v>
      </c>
      <c r="X12" s="49">
        <f>IF('Baby Growth Tracker'!$C$5="Male",Table!AQ12,Table!BI12)</f>
        <v>57.61118874699465</v>
      </c>
      <c r="Y12" s="49">
        <f>IF('Baby Growth Tracker'!$C$5="Male",Table!AR12,Table!BJ12)</f>
        <v>58.254480476757898</v>
      </c>
      <c r="Z12" s="49" t="str">
        <f t="shared" si="1"/>
        <v>50th</v>
      </c>
      <c r="AA12" s="49">
        <v>3.2071183564999997</v>
      </c>
      <c r="AB12" s="49">
        <v>3.3697522585000002</v>
      </c>
      <c r="AC12" s="49">
        <v>3.6150357314999999</v>
      </c>
      <c r="AD12" s="49">
        <v>4.0131342624999995</v>
      </c>
      <c r="AE12" s="49">
        <v>4.4413157534999996</v>
      </c>
      <c r="AF12" s="49">
        <v>4.8573750659999995</v>
      </c>
      <c r="AG12" s="49">
        <v>5.2231570175000002</v>
      </c>
      <c r="AH12" s="49">
        <v>5.4386158614999998</v>
      </c>
      <c r="AI12" s="49">
        <v>5.5772770425000004</v>
      </c>
      <c r="AJ12" s="49">
        <v>49.978195036222871</v>
      </c>
      <c r="AK12" s="49">
        <v>50.535248116017158</v>
      </c>
      <c r="AL12" s="49">
        <v>51.403483354027934</v>
      </c>
      <c r="AM12" s="49">
        <v>52.883241928562391</v>
      </c>
      <c r="AN12" s="49">
        <v>54.571277690949771</v>
      </c>
      <c r="AO12" s="49">
        <v>56.307401554979656</v>
      </c>
      <c r="AP12" s="49">
        <v>57.91281035027648</v>
      </c>
      <c r="AQ12" s="49">
        <v>58.893712670730515</v>
      </c>
      <c r="AR12" s="49">
        <v>59.539026896792279</v>
      </c>
      <c r="AS12" s="53">
        <v>3.0746578275166696</v>
      </c>
      <c r="AT12" s="53">
        <v>3.2160481798459797</v>
      </c>
      <c r="AU12" s="53">
        <v>3.4308467256277604</v>
      </c>
      <c r="AV12" s="53">
        <v>3.7827974054392501</v>
      </c>
      <c r="AW12" s="53">
        <v>4.1650583800919696</v>
      </c>
      <c r="AX12" s="53">
        <v>4.5394535781647702</v>
      </c>
      <c r="AY12" s="53">
        <v>4.87059512210931</v>
      </c>
      <c r="AZ12" s="53">
        <v>5.0664048999815705</v>
      </c>
      <c r="BA12" s="53">
        <v>5.1926900155096591</v>
      </c>
      <c r="BB12" s="53">
        <v>49.135150021678584</v>
      </c>
      <c r="BC12" s="53">
        <v>49.643459692128282</v>
      </c>
      <c r="BD12" s="53">
        <v>50.441117861938991</v>
      </c>
      <c r="BE12" s="53">
        <v>51.81602164322674</v>
      </c>
      <c r="BF12" s="53">
        <v>53.40880125239336</v>
      </c>
      <c r="BG12" s="53">
        <v>55.074858669885508</v>
      </c>
      <c r="BH12" s="53">
        <v>56.6414276935419</v>
      </c>
      <c r="BI12" s="53">
        <v>57.61118874699465</v>
      </c>
      <c r="BJ12" s="53">
        <v>58.254480476757898</v>
      </c>
    </row>
    <row r="13" spans="1:62">
      <c r="B13" s="54">
        <f t="shared" si="2"/>
        <v>33</v>
      </c>
      <c r="C13" s="50">
        <v>1.1000000000000001</v>
      </c>
      <c r="D13" s="52" t="e">
        <f>VLOOKUP(Table!C13,'Baby Growth Tracker'!$D$14:$E$99,2,FALSE)</f>
        <v>#N/A</v>
      </c>
      <c r="E13" s="49">
        <f>IF('Baby Growth Tracker'!$C$5="Male",Table!AA13,Table!AS13)</f>
        <v>3.1367411423162785</v>
      </c>
      <c r="F13" s="49">
        <f>IF('Baby Growth Tracker'!$C$5="Male",Table!AB13,Table!AT13)</f>
        <v>3.2788937764376018</v>
      </c>
      <c r="G13" s="49">
        <f>IF('Baby Growth Tracker'!$C$5="Male",Table!AC13,Table!AU13)</f>
        <v>3.4951455025089295</v>
      </c>
      <c r="H13" s="49">
        <f>IF('Baby Growth Tracker'!$C$5="Male",Table!AD13,Table!AV13)</f>
        <v>3.8501972379759102</v>
      </c>
      <c r="I13" s="49">
        <f>IF('Baby Growth Tracker'!$C$5="Male",Table!AE13,Table!AW13)</f>
        <v>4.2367609339595838</v>
      </c>
      <c r="J13" s="49">
        <f>IF('Baby Growth Tracker'!$C$5="Male",Table!AF13,Table!AX13)</f>
        <v>4.6162372177624249</v>
      </c>
      <c r="K13" s="49">
        <f>IF('Baby Growth Tracker'!$C$5="Male",Table!AG13,Table!AY13)</f>
        <v>4.9525365573894087</v>
      </c>
      <c r="L13" s="49">
        <f>IF('Baby Growth Tracker'!$C$5="Male",Table!AH13,Table!AZ13)</f>
        <v>5.1516732876820388</v>
      </c>
      <c r="M13" s="49">
        <f>IF('Baby Growth Tracker'!$C$5="Male",Table!AI13,Table!BA13)</f>
        <v>5.2802092044433921</v>
      </c>
      <c r="N13" s="49" t="e">
        <f t="shared" si="0"/>
        <v>#N/A</v>
      </c>
      <c r="O13" s="50">
        <v>1.1000000000000001</v>
      </c>
      <c r="P13" s="52" t="e">
        <f>VLOOKUP(Table!O13,'Baby Growth Tracker'!$D$14:$F$99,3,FALSE)</f>
        <v>#N/A</v>
      </c>
      <c r="Q13" s="49">
        <f>IF('Baby Growth Tracker'!$C$5="Male",Table!AJ13,Table!BB13)</f>
        <v>49.446680514046705</v>
      </c>
      <c r="R13" s="49">
        <f>IF('Baby Growth Tracker'!$C$5="Male",Table!AK13,Table!BC13)</f>
        <v>49.957770706615129</v>
      </c>
      <c r="S13" s="49">
        <f>IF('Baby Growth Tracker'!$C$5="Male",Table!AL13,Table!BD13)</f>
        <v>50.759068689289606</v>
      </c>
      <c r="T13" s="49">
        <f>IF('Baby Growth Tracker'!$C$5="Male",Table!AM13,Table!BE13)</f>
        <v>52.138191388427714</v>
      </c>
      <c r="U13" s="49">
        <f>IF('Baby Growth Tracker'!$C$5="Male",Table!AN13,Table!BF13)</f>
        <v>53.732650566182329</v>
      </c>
      <c r="V13" s="49">
        <f>IF('Baby Growth Tracker'!$C$5="Male",Table!AO13,Table!BG13)</f>
        <v>55.396842672359419</v>
      </c>
      <c r="W13" s="49">
        <f>IF('Baby Growth Tracker'!$C$5="Male",Table!AP13,Table!BH13)</f>
        <v>56.958340404971707</v>
      </c>
      <c r="X13" s="49">
        <f>IF('Baby Growth Tracker'!$C$5="Male",Table!AQ13,Table!BI13)</f>
        <v>57.923376845763421</v>
      </c>
      <c r="Y13" s="49">
        <f>IF('Baby Growth Tracker'!$C$5="Male",Table!AR13,Table!BJ13)</f>
        <v>58.562873984858442</v>
      </c>
      <c r="Z13" s="49" t="e">
        <f t="shared" si="1"/>
        <v>#N/A</v>
      </c>
      <c r="AA13" s="49">
        <v>3.2886322995999997</v>
      </c>
      <c r="AB13" s="49">
        <v>3.4507715792</v>
      </c>
      <c r="AC13" s="49">
        <v>3.6961408744000002</v>
      </c>
      <c r="AD13" s="49">
        <v>4.0962820003999996</v>
      </c>
      <c r="AE13" s="49">
        <v>4.5289576193999999</v>
      </c>
      <c r="AF13" s="49">
        <v>4.9513655661999998</v>
      </c>
      <c r="AG13" s="49">
        <v>5.3241561643999997</v>
      </c>
      <c r="AH13" s="49">
        <v>5.5443130121999999</v>
      </c>
      <c r="AI13" s="49">
        <v>5.6862074546000008</v>
      </c>
      <c r="AJ13" s="49">
        <v>50.347712494545085</v>
      </c>
      <c r="AK13" s="49">
        <v>50.901080777243394</v>
      </c>
      <c r="AL13" s="49">
        <v>51.764272199846289</v>
      </c>
      <c r="AM13" s="49">
        <v>53.237429869315058</v>
      </c>
      <c r="AN13" s="49">
        <v>54.921074207808275</v>
      </c>
      <c r="AO13" s="49">
        <v>56.656261643830014</v>
      </c>
      <c r="AP13" s="49">
        <v>58.264119266523949</v>
      </c>
      <c r="AQ13" s="49">
        <v>59.248119665809476</v>
      </c>
      <c r="AR13" s="49">
        <v>59.896145326600752</v>
      </c>
      <c r="AS13" s="53">
        <v>3.1367411423162785</v>
      </c>
      <c r="AT13" s="53">
        <v>3.2788937764376018</v>
      </c>
      <c r="AU13" s="53">
        <v>3.4951455025089295</v>
      </c>
      <c r="AV13" s="53">
        <v>3.8501972379759102</v>
      </c>
      <c r="AW13" s="53">
        <v>4.2367609339595838</v>
      </c>
      <c r="AX13" s="53">
        <v>4.6162372177624249</v>
      </c>
      <c r="AY13" s="53">
        <v>4.9525365573894087</v>
      </c>
      <c r="AZ13" s="53">
        <v>5.1516732876820388</v>
      </c>
      <c r="BA13" s="53">
        <v>5.2802092044433921</v>
      </c>
      <c r="BB13" s="53">
        <v>49.446680514046705</v>
      </c>
      <c r="BC13" s="53">
        <v>49.957770706615129</v>
      </c>
      <c r="BD13" s="53">
        <v>50.759068689289606</v>
      </c>
      <c r="BE13" s="53">
        <v>52.138191388427714</v>
      </c>
      <c r="BF13" s="53">
        <v>53.732650566182329</v>
      </c>
      <c r="BG13" s="53">
        <v>55.396842672359419</v>
      </c>
      <c r="BH13" s="53">
        <v>56.958340404971707</v>
      </c>
      <c r="BI13" s="53">
        <v>57.923376845763421</v>
      </c>
      <c r="BJ13" s="53">
        <v>58.562873984858442</v>
      </c>
    </row>
    <row r="14" spans="1:62">
      <c r="B14" s="54">
        <f t="shared" si="2"/>
        <v>36</v>
      </c>
      <c r="C14" s="50">
        <v>1.2</v>
      </c>
      <c r="D14" s="52" t="e">
        <f>VLOOKUP(Table!C14,'Baby Growth Tracker'!$D$14:$E$99,2,FALSE)</f>
        <v>#N/A</v>
      </c>
      <c r="E14" s="49">
        <f>IF('Baby Growth Tracker'!$C$5="Male",Table!AA14,Table!AS14)</f>
        <v>3.1983450599728829</v>
      </c>
      <c r="F14" s="49">
        <f>IF('Baby Growth Tracker'!$C$5="Male",Table!AB14,Table!AT14)</f>
        <v>3.3412557811707955</v>
      </c>
      <c r="G14" s="49">
        <f>IF('Baby Growth Tracker'!$C$5="Male",Table!AC14,Table!AU14)</f>
        <v>3.5589467181663315</v>
      </c>
      <c r="H14" s="49">
        <f>IF('Baby Growth Tracker'!$C$5="Male",Table!AD14,Table!AV14)</f>
        <v>3.9170617395454448</v>
      </c>
      <c r="I14" s="49">
        <f>IF('Baby Growth Tracker'!$C$5="Male",Table!AE14,Table!AW14)</f>
        <v>4.3078738058204475</v>
      </c>
      <c r="J14" s="49">
        <f>IF('Baby Growth Tracker'!$C$5="Male",Table!AF14,Table!AX14)</f>
        <v>4.6923716569316571</v>
      </c>
      <c r="K14" s="49">
        <f>IF('Baby Growth Tracker'!$C$5="Male",Table!AG14,Table!AY14)</f>
        <v>5.0337755895430814</v>
      </c>
      <c r="L14" s="49">
        <f>IF('Baby Growth Tracker'!$C$5="Male",Table!AH14,Table!AZ14)</f>
        <v>5.236208966408114</v>
      </c>
      <c r="M14" s="49">
        <f>IF('Baby Growth Tracker'!$C$5="Male",Table!AI14,Table!BA14)</f>
        <v>5.3669769411295842</v>
      </c>
      <c r="N14" s="49" t="e">
        <f t="shared" si="0"/>
        <v>#N/A</v>
      </c>
      <c r="O14" s="50">
        <v>1.2</v>
      </c>
      <c r="P14" s="52" t="e">
        <f>VLOOKUP(Table!O14,'Baby Growth Tracker'!$D$14:$F$99,3,FALSE)</f>
        <v>#N/A</v>
      </c>
      <c r="Q14" s="49">
        <f>IF('Baby Growth Tracker'!$C$5="Male",Table!AJ14,Table!BB14)</f>
        <v>49.75171994359637</v>
      </c>
      <c r="R14" s="49">
        <f>IF('Baby Growth Tracker'!$C$5="Male",Table!AK14,Table!BC14)</f>
        <v>50.265567894638714</v>
      </c>
      <c r="S14" s="49">
        <f>IF('Baby Growth Tracker'!$C$5="Male",Table!AL14,Table!BD14)</f>
        <v>51.070488127753279</v>
      </c>
      <c r="T14" s="49">
        <f>IF('Baby Growth Tracker'!$C$5="Male",Table!AM14,Table!BE14)</f>
        <v>52.453856910900662</v>
      </c>
      <c r="U14" s="49">
        <f>IF('Baby Growth Tracker'!$C$5="Male",Table!AN14,Table!BF14)</f>
        <v>54.050129063576662</v>
      </c>
      <c r="V14" s="49">
        <f>IF('Baby Growth Tracker'!$C$5="Male",Table!AO14,Table!BG14)</f>
        <v>55.712726615072896</v>
      </c>
      <c r="W14" s="49">
        <f>IF('Baby Growth Tracker'!$C$5="Male",Table!AP14,Table!BH14)</f>
        <v>57.269542242199215</v>
      </c>
      <c r="X14" s="49">
        <f>IF('Baby Growth Tracker'!$C$5="Male",Table!AQ14,Table!BI14)</f>
        <v>58.230164980925771</v>
      </c>
      <c r="Y14" s="49">
        <f>IF('Baby Growth Tracker'!$C$5="Male",Table!AR14,Table!BJ14)</f>
        <v>58.866104638232123</v>
      </c>
      <c r="Z14" s="49" t="e">
        <f t="shared" si="1"/>
        <v>#N/A</v>
      </c>
      <c r="AA14" s="49">
        <v>3.3701462426999997</v>
      </c>
      <c r="AB14" s="49">
        <v>3.5317908998999998</v>
      </c>
      <c r="AC14" s="49">
        <v>3.7772460173000004</v>
      </c>
      <c r="AD14" s="49">
        <v>4.1794297382999996</v>
      </c>
      <c r="AE14" s="49">
        <v>4.6165994853000001</v>
      </c>
      <c r="AF14" s="49">
        <v>5.0453560664000001</v>
      </c>
      <c r="AG14" s="49">
        <v>5.4251553112999993</v>
      </c>
      <c r="AH14" s="49">
        <v>5.6500101629000001</v>
      </c>
      <c r="AI14" s="49">
        <v>5.7951378667000002</v>
      </c>
      <c r="AJ14" s="49">
        <v>50.708152250196271</v>
      </c>
      <c r="AK14" s="49">
        <v>51.25809490623395</v>
      </c>
      <c r="AL14" s="49">
        <v>52.116604341270865</v>
      </c>
      <c r="AM14" s="49">
        <v>53.583661262886395</v>
      </c>
      <c r="AN14" s="49">
        <v>55.263309714005864</v>
      </c>
      <c r="AO14" s="49">
        <v>56.99777976610055</v>
      </c>
      <c r="AP14" s="49">
        <v>58.608126709432156</v>
      </c>
      <c r="AQ14" s="49">
        <v>59.595176704572843</v>
      </c>
      <c r="AR14" s="49">
        <v>60.245852780685645</v>
      </c>
      <c r="AS14" s="53">
        <v>3.1983450599728829</v>
      </c>
      <c r="AT14" s="53">
        <v>3.3412557811707955</v>
      </c>
      <c r="AU14" s="53">
        <v>3.5589467181663315</v>
      </c>
      <c r="AV14" s="53">
        <v>3.9170617395454448</v>
      </c>
      <c r="AW14" s="53">
        <v>4.3078738058204475</v>
      </c>
      <c r="AX14" s="53">
        <v>4.6923716569316571</v>
      </c>
      <c r="AY14" s="53">
        <v>5.0337755895430814</v>
      </c>
      <c r="AZ14" s="53">
        <v>5.236208966408114</v>
      </c>
      <c r="BA14" s="53">
        <v>5.3669769411295842</v>
      </c>
      <c r="BB14" s="53">
        <v>49.75171994359637</v>
      </c>
      <c r="BC14" s="53">
        <v>50.265567894638714</v>
      </c>
      <c r="BD14" s="53">
        <v>51.070488127753279</v>
      </c>
      <c r="BE14" s="53">
        <v>52.453856910900662</v>
      </c>
      <c r="BF14" s="53">
        <v>54.050129063576662</v>
      </c>
      <c r="BG14" s="53">
        <v>55.712726615072896</v>
      </c>
      <c r="BH14" s="53">
        <v>57.269542242199215</v>
      </c>
      <c r="BI14" s="53">
        <v>58.230164980925771</v>
      </c>
      <c r="BJ14" s="53">
        <v>58.866104638232123</v>
      </c>
    </row>
    <row r="15" spans="1:62">
      <c r="B15" s="54">
        <f t="shared" si="2"/>
        <v>39</v>
      </c>
      <c r="C15" s="50">
        <v>1.3</v>
      </c>
      <c r="D15" s="52" t="e">
        <f>VLOOKUP(Table!C15,'Baby Growth Tracker'!$D$14:$E$99,2,FALSE)</f>
        <v>#N/A</v>
      </c>
      <c r="E15" s="49">
        <f>IF('Baby Growth Tracker'!$C$5="Male",Table!AA15,Table!AS15)</f>
        <v>3.2594733139474821</v>
      </c>
      <c r="F15" s="49">
        <f>IF('Baby Growth Tracker'!$C$5="Male",Table!AB15,Table!AT15)</f>
        <v>3.4031377032134897</v>
      </c>
      <c r="G15" s="49">
        <f>IF('Baby Growth Tracker'!$C$5="Male",Table!AC15,Table!AU15)</f>
        <v>3.6222538582714758</v>
      </c>
      <c r="H15" s="49">
        <f>IF('Baby Growth Tracker'!$C$5="Male",Table!AD15,Table!AV15)</f>
        <v>3.9833948866131994</v>
      </c>
      <c r="I15" s="49">
        <f>IF('Baby Growth Tracker'!$C$5="Male",Table!AE15,Table!AW15)</f>
        <v>4.3784018440484589</v>
      </c>
      <c r="J15" s="49">
        <f>IF('Baby Growth Tracker'!$C$5="Male",Table!AF15,Table!AX15)</f>
        <v>4.7678626222013269</v>
      </c>
      <c r="K15" s="49">
        <f>IF('Baby Growth Tracker'!$C$5="Male",Table!AG15,Table!AY15)</f>
        <v>5.1143185840594869</v>
      </c>
      <c r="L15" s="49">
        <f>IF('Baby Growth Tracker'!$C$5="Male",Table!AH15,Table!AZ15)</f>
        <v>5.3200185841317804</v>
      </c>
      <c r="M15" s="49">
        <f>IF('Baby Growth Tracker'!$C$5="Male",Table!AI15,Table!BA15)</f>
        <v>5.4530000122887188</v>
      </c>
      <c r="N15" s="49" t="e">
        <f t="shared" si="0"/>
        <v>#N/A</v>
      </c>
      <c r="O15" s="50">
        <v>1.3</v>
      </c>
      <c r="P15" s="52" t="e">
        <f>VLOOKUP(Table!O15,'Baby Growth Tracker'!$D$14:$F$99,3,FALSE)</f>
        <v>#N/A</v>
      </c>
      <c r="Q15" s="49">
        <f>IF('Baby Growth Tracker'!$C$5="Male",Table!AJ15,Table!BB15)</f>
        <v>50.050546901637304</v>
      </c>
      <c r="R15" s="49">
        <f>IF('Baby Growth Tracker'!$C$5="Male",Table!AK15,Table!BC15)</f>
        <v>50.567129535618044</v>
      </c>
      <c r="S15" s="49">
        <f>IF('Baby Growth Tracker'!$C$5="Male",Table!AL15,Table!BD15)</f>
        <v>51.375653425340602</v>
      </c>
      <c r="T15" s="49">
        <f>IF('Baby Growth Tracker'!$C$5="Male",Table!AM15,Table!BE15)</f>
        <v>52.763291685400695</v>
      </c>
      <c r="U15" s="49">
        <f>IF('Baby Growth Tracker'!$C$5="Male",Table!AN15,Table!BF15)</f>
        <v>54.361501723890214</v>
      </c>
      <c r="V15" s="49">
        <f>IF('Baby Growth Tracker'!$C$5="Male",Table!AO15,Table!BG15)</f>
        <v>56.022760524330202</v>
      </c>
      <c r="W15" s="49">
        <f>IF('Baby Growth Tracker'!$C$5="Male",Table!AP15,Table!BH15)</f>
        <v>57.575262273240085</v>
      </c>
      <c r="X15" s="49">
        <f>IF('Baby Growth Tracker'!$C$5="Male",Table!AQ15,Table!BI15)</f>
        <v>58.531765395481102</v>
      </c>
      <c r="Y15" s="49">
        <f>IF('Baby Growth Tracker'!$C$5="Male",Table!AR15,Table!BJ15)</f>
        <v>59.164371741353676</v>
      </c>
      <c r="Z15" s="49" t="e">
        <f t="shared" si="1"/>
        <v>#N/A</v>
      </c>
      <c r="AA15" s="49">
        <v>3.4516601857999998</v>
      </c>
      <c r="AB15" s="49">
        <v>3.6128102205999997</v>
      </c>
      <c r="AC15" s="49">
        <v>3.8583511602000007</v>
      </c>
      <c r="AD15" s="49">
        <v>4.2625774761999997</v>
      </c>
      <c r="AE15" s="49">
        <v>4.7042413512000003</v>
      </c>
      <c r="AF15" s="49">
        <v>5.1393465666000004</v>
      </c>
      <c r="AG15" s="49">
        <v>5.5261544581999988</v>
      </c>
      <c r="AH15" s="49">
        <v>5.7557073136000003</v>
      </c>
      <c r="AI15" s="49">
        <v>5.9040682788000014</v>
      </c>
      <c r="AJ15" s="49">
        <v>51.059926941460247</v>
      </c>
      <c r="AK15" s="49">
        <v>51.606688148581092</v>
      </c>
      <c r="AL15" s="49">
        <v>52.460856772232653</v>
      </c>
      <c r="AM15" s="49">
        <v>53.922285161212749</v>
      </c>
      <c r="AN15" s="49">
        <v>55.598311698682238</v>
      </c>
      <c r="AO15" s="49">
        <v>57.332271442687066</v>
      </c>
      <c r="AP15" s="49">
        <v>58.945145078119452</v>
      </c>
      <c r="AQ15" s="49">
        <v>59.935197482078124</v>
      </c>
      <c r="AR15" s="49">
        <v>60.58846495050075</v>
      </c>
      <c r="AS15" s="53">
        <v>3.2594733139474821</v>
      </c>
      <c r="AT15" s="53">
        <v>3.4031377032134897</v>
      </c>
      <c r="AU15" s="53">
        <v>3.6222538582714758</v>
      </c>
      <c r="AV15" s="53">
        <v>3.9833948866131994</v>
      </c>
      <c r="AW15" s="53">
        <v>4.3784018440484589</v>
      </c>
      <c r="AX15" s="53">
        <v>4.7678626222013269</v>
      </c>
      <c r="AY15" s="53">
        <v>5.1143185840594869</v>
      </c>
      <c r="AZ15" s="53">
        <v>5.3200185841317804</v>
      </c>
      <c r="BA15" s="53">
        <v>5.4530000122887188</v>
      </c>
      <c r="BB15" s="53">
        <v>50.050546901637304</v>
      </c>
      <c r="BC15" s="53">
        <v>50.567129535618044</v>
      </c>
      <c r="BD15" s="53">
        <v>51.375653425340602</v>
      </c>
      <c r="BE15" s="53">
        <v>52.763291685400695</v>
      </c>
      <c r="BF15" s="53">
        <v>54.361501723890214</v>
      </c>
      <c r="BG15" s="53">
        <v>56.022760524330202</v>
      </c>
      <c r="BH15" s="53">
        <v>57.575262273240085</v>
      </c>
      <c r="BI15" s="53">
        <v>58.531765395481102</v>
      </c>
      <c r="BJ15" s="53">
        <v>59.164371741353676</v>
      </c>
    </row>
    <row r="16" spans="1:62">
      <c r="B16" s="54">
        <f t="shared" si="2"/>
        <v>42</v>
      </c>
      <c r="C16" s="50">
        <v>1.4</v>
      </c>
      <c r="D16" s="52" t="e">
        <f>VLOOKUP(Table!C16,'Baby Growth Tracker'!$D$14:$E$99,2,FALSE)</f>
        <v>#N/A</v>
      </c>
      <c r="E16" s="49">
        <f>IF('Baby Growth Tracker'!$C$5="Male",Table!AA16,Table!AS16)</f>
        <v>3.3201296019627757</v>
      </c>
      <c r="F16" s="49">
        <f>IF('Baby Growth Tracker'!$C$5="Male",Table!AB16,Table!AT16)</f>
        <v>3.4645430341400498</v>
      </c>
      <c r="G16" s="49">
        <f>IF('Baby Growth Tracker'!$C$5="Male",Table!AC16,Table!AU16)</f>
        <v>3.6850704019212137</v>
      </c>
      <c r="H16" s="49">
        <f>IF('Baby Growth Tracker'!$C$5="Male",Table!AD16,Table!AV16)</f>
        <v>4.0492006426815221</v>
      </c>
      <c r="I16" s="49">
        <f>IF('Baby Growth Tracker'!$C$5="Male",Table!AE16,Table!AW16)</f>
        <v>4.4483498656794422</v>
      </c>
      <c r="J16" s="49">
        <f>IF('Baby Growth Tracker'!$C$5="Male",Table!AF16,Table!AX16)</f>
        <v>4.8427157945659767</v>
      </c>
      <c r="K16" s="49">
        <f>IF('Baby Growth Tracker'!$C$5="Male",Table!AG16,Table!AY16)</f>
        <v>5.1941718574071585</v>
      </c>
      <c r="L16" s="49">
        <f>IF('Baby Growth Tracker'!$C$5="Male",Table!AH16,Table!AZ16)</f>
        <v>5.4031087426145081</v>
      </c>
      <c r="M16" s="49">
        <f>IF('Baby Growth Tracker'!$C$5="Male",Table!AI16,Table!BA16)</f>
        <v>5.5382851622192595</v>
      </c>
      <c r="N16" s="49" t="e">
        <f t="shared" si="0"/>
        <v>#N/A</v>
      </c>
      <c r="O16" s="50">
        <v>1.4</v>
      </c>
      <c r="P16" s="52" t="e">
        <f>VLOOKUP(Table!O16,'Baby Growth Tracker'!$D$14:$F$99,3,FALSE)</f>
        <v>#N/A</v>
      </c>
      <c r="Q16" s="49">
        <f>IF('Baby Growth Tracker'!$C$5="Male",Table!AJ16,Table!BB16)</f>
        <v>50.343424512842581</v>
      </c>
      <c r="R16" s="49">
        <f>IF('Baby Growth Tracker'!$C$5="Male",Table!AK16,Table!BC16)</f>
        <v>50.862718506162842</v>
      </c>
      <c r="S16" s="49">
        <f>IF('Baby Growth Tracker'!$C$5="Male",Table!AL16,Table!BD16)</f>
        <v>51.674826550063834</v>
      </c>
      <c r="T16" s="49">
        <f>IF('Baby Growth Tracker'!$C$5="Male",Table!AM16,Table!BE16)</f>
        <v>53.066754210875175</v>
      </c>
      <c r="U16" s="49">
        <f>IF('Baby Growth Tracker'!$C$5="Male",Table!AN16,Table!BF16)</f>
        <v>54.667019114386449</v>
      </c>
      <c r="V16" s="49">
        <f>IF('Baby Growth Tracker'!$C$5="Male",Table!AO16,Table!BG16)</f>
        <v>56.32718094349466</v>
      </c>
      <c r="W16" s="49">
        <f>IF('Baby Growth Tracker'!$C$5="Male",Table!AP16,Table!BH16)</f>
        <v>57.875717370400558</v>
      </c>
      <c r="X16" s="49">
        <f>IF('Baby Growth Tracker'!$C$5="Male",Table!AQ16,Table!BI16)</f>
        <v>58.828379176004148</v>
      </c>
      <c r="Y16" s="49">
        <f>IF('Baby Growth Tracker'!$C$5="Male",Table!AR16,Table!BJ16)</f>
        <v>59.457864247222062</v>
      </c>
      <c r="Z16" s="49" t="e">
        <f t="shared" si="1"/>
        <v>#N/A</v>
      </c>
      <c r="AA16" s="49">
        <v>3.5331741288999998</v>
      </c>
      <c r="AB16" s="49">
        <v>3.6938295412999995</v>
      </c>
      <c r="AC16" s="49">
        <v>3.9394563031000009</v>
      </c>
      <c r="AD16" s="49">
        <v>4.3457252140999998</v>
      </c>
      <c r="AE16" s="49">
        <v>4.7918832171000005</v>
      </c>
      <c r="AF16" s="49">
        <v>5.2333370668000008</v>
      </c>
      <c r="AG16" s="49">
        <v>5.6271536050999984</v>
      </c>
      <c r="AH16" s="49">
        <v>5.8614044643000005</v>
      </c>
      <c r="AI16" s="49">
        <v>6.0129986909000017</v>
      </c>
      <c r="AJ16" s="49">
        <v>51.403425545209494</v>
      </c>
      <c r="AK16" s="49">
        <v>51.947235472662413</v>
      </c>
      <c r="AL16" s="49">
        <v>52.797385147897771</v>
      </c>
      <c r="AM16" s="49">
        <v>54.253631049689666</v>
      </c>
      <c r="AN16" s="49">
        <v>55.926389412265678</v>
      </c>
      <c r="AO16" s="49">
        <v>57.660034676530245</v>
      </c>
      <c r="AP16" s="49">
        <v>59.275469460283588</v>
      </c>
      <c r="AQ16" s="49">
        <v>60.268478341690724</v>
      </c>
      <c r="AR16" s="49">
        <v>60.924280096519013</v>
      </c>
      <c r="AS16" s="53">
        <v>3.3201296019627757</v>
      </c>
      <c r="AT16" s="53">
        <v>3.4645430341400498</v>
      </c>
      <c r="AU16" s="53">
        <v>3.6850704019212137</v>
      </c>
      <c r="AV16" s="53">
        <v>4.0492006426815221</v>
      </c>
      <c r="AW16" s="53">
        <v>4.4483498656794422</v>
      </c>
      <c r="AX16" s="53">
        <v>4.8427157945659767</v>
      </c>
      <c r="AY16" s="53">
        <v>5.1941718574071585</v>
      </c>
      <c r="AZ16" s="53">
        <v>5.4031087426145081</v>
      </c>
      <c r="BA16" s="53">
        <v>5.5382851622192595</v>
      </c>
      <c r="BB16" s="53">
        <v>50.343424512842581</v>
      </c>
      <c r="BC16" s="53">
        <v>50.862718506162842</v>
      </c>
      <c r="BD16" s="53">
        <v>51.674826550063834</v>
      </c>
      <c r="BE16" s="53">
        <v>53.066754210875175</v>
      </c>
      <c r="BF16" s="53">
        <v>54.667019114386449</v>
      </c>
      <c r="BG16" s="53">
        <v>56.32718094349466</v>
      </c>
      <c r="BH16" s="53">
        <v>57.875717370400558</v>
      </c>
      <c r="BI16" s="53">
        <v>58.828379176004148</v>
      </c>
      <c r="BJ16" s="53">
        <v>59.457864247222062</v>
      </c>
    </row>
    <row r="17" spans="1:62">
      <c r="A17" s="49" t="s">
        <v>11</v>
      </c>
      <c r="B17" s="54">
        <f t="shared" si="2"/>
        <v>45</v>
      </c>
      <c r="C17" s="50">
        <v>1.5</v>
      </c>
      <c r="D17" s="52" t="e">
        <f>VLOOKUP(Table!C17,'Baby Growth Tracker'!$D$14:$E$99,2,FALSE)</f>
        <v>#N/A</v>
      </c>
      <c r="E17" s="49">
        <f>IF('Baby Growth Tracker'!$C$5="Male",Table!AA17,Table!AS17)</f>
        <v>3.402293298</v>
      </c>
      <c r="F17" s="49">
        <f>IF('Baby Growth Tracker'!$C$5="Male",Table!AB17,Table!AT17)</f>
        <v>3.5476103050000001</v>
      </c>
      <c r="G17" s="49">
        <f>IF('Baby Growth Tracker'!$C$5="Male",Table!AC17,Table!AU17)</f>
        <v>3.7701574720000002</v>
      </c>
      <c r="H17" s="49">
        <f>IF('Baby Growth Tracker'!$C$5="Male",Table!AD17,Table!AV17)</f>
        <v>4.13899376</v>
      </c>
      <c r="I17" s="49">
        <f>IF('Baby Growth Tracker'!$C$5="Male",Table!AE17,Table!AW17)</f>
        <v>4.5447765130000004</v>
      </c>
      <c r="J17" s="49">
        <f>IF('Baby Growth Tracker'!$C$5="Male",Table!AF17,Table!AX17)</f>
        <v>4.946765504</v>
      </c>
      <c r="K17" s="49">
        <f>IF('Baby Growth Tracker'!$C$5="Male",Table!AG17,Table!AY17)</f>
        <v>5.3056324960000003</v>
      </c>
      <c r="L17" s="49">
        <f>IF('Baby Growth Tracker'!$C$5="Male",Table!AH17,Table!AZ17)</f>
        <v>5.51916925</v>
      </c>
      <c r="M17" s="49">
        <f>IF('Baby Growth Tracker'!$C$5="Male",Table!AI17,Table!BA17)</f>
        <v>5.6573791079999998</v>
      </c>
      <c r="N17" s="49" t="e">
        <f t="shared" si="0"/>
        <v>#N/A</v>
      </c>
      <c r="O17" s="50">
        <v>1.5</v>
      </c>
      <c r="P17" s="52" t="e">
        <f>VLOOKUP(Table!O17,'Baby Growth Tracker'!$D$14:$F$99,3,FALSE)</f>
        <v>#N/A</v>
      </c>
      <c r="Q17" s="49">
        <f>IF('Baby Growth Tracker'!$C$5="Male",Table!AJ17,Table!BB17)</f>
        <v>50.95700561782332</v>
      </c>
      <c r="R17" s="49">
        <f>IF('Baby Growth Tracker'!$C$5="Male",Table!AK17,Table!BC17)</f>
        <v>51.479956901940184</v>
      </c>
      <c r="S17" s="49">
        <f>IF('Baby Growth Tracker'!$C$5="Male",Table!AL17,Table!BD17)</f>
        <v>52.296268711573283</v>
      </c>
      <c r="T17" s="49">
        <f>IF('Baby Growth Tracker'!$C$5="Male",Table!AM17,Table!BE17)</f>
        <v>53.690781379835585</v>
      </c>
      <c r="U17" s="49">
        <f>IF('Baby Growth Tracker'!$C$5="Male",Table!AN17,Table!BF17)</f>
        <v>55.286128126000001</v>
      </c>
      <c r="V17" s="49">
        <f>IF('Baby Growth Tracker'!$C$5="Male",Table!AO17,Table!BG17)</f>
        <v>56.931360766911745</v>
      </c>
      <c r="W17" s="49">
        <f>IF('Baby Growth Tracker'!$C$5="Male",Table!AP17,Table!BH17)</f>
        <v>58.456123688201231</v>
      </c>
      <c r="X17" s="49">
        <f>IF('Baby Growth Tracker'!$C$5="Male",Table!AQ17,Table!BI17)</f>
        <v>59.389107340130749</v>
      </c>
      <c r="Y17" s="49">
        <f>IF('Baby Growth Tracker'!$C$5="Male",Table!AR17,Table!BJ17)</f>
        <v>60.003377712664744</v>
      </c>
      <c r="Z17" s="49" t="e">
        <f t="shared" si="1"/>
        <v>#N/A</v>
      </c>
      <c r="AA17" s="49">
        <v>3.6146880719999999</v>
      </c>
      <c r="AB17" s="49">
        <v>3.7748488619999998</v>
      </c>
      <c r="AC17" s="49">
        <v>4.0205614460000003</v>
      </c>
      <c r="AD17" s="49">
        <v>4.4288729519999999</v>
      </c>
      <c r="AE17" s="49">
        <v>4.8795250829999999</v>
      </c>
      <c r="AF17" s="49">
        <v>5.3273275670000002</v>
      </c>
      <c r="AG17" s="49">
        <v>5.7281527519999997</v>
      </c>
      <c r="AH17" s="49">
        <v>5.9671016149999998</v>
      </c>
      <c r="AI17" s="49">
        <v>6.121918</v>
      </c>
      <c r="AJ17" s="49">
        <v>52.198594690099661</v>
      </c>
      <c r="AK17" s="49">
        <v>52.726106586903313</v>
      </c>
      <c r="AL17" s="49">
        <v>53.553646565979228</v>
      </c>
      <c r="AM17" s="49">
        <v>54.979104409399497</v>
      </c>
      <c r="AN17" s="49">
        <v>56.628428552000003</v>
      </c>
      <c r="AO17" s="49">
        <v>58.350594078349701</v>
      </c>
      <c r="AP17" s="49">
        <v>59.966403292770863</v>
      </c>
      <c r="AQ17" s="49">
        <v>60.964653791663324</v>
      </c>
      <c r="AR17" s="49">
        <v>61.625914875126227</v>
      </c>
      <c r="AS17" s="53">
        <v>3.402293298</v>
      </c>
      <c r="AT17" s="53">
        <v>3.5476103050000001</v>
      </c>
      <c r="AU17" s="53">
        <v>3.7701574720000002</v>
      </c>
      <c r="AV17" s="53">
        <v>4.13899376</v>
      </c>
      <c r="AW17" s="53">
        <v>4.5447765130000004</v>
      </c>
      <c r="AX17" s="53">
        <v>4.946765504</v>
      </c>
      <c r="AY17" s="53">
        <v>5.3056324960000003</v>
      </c>
      <c r="AZ17" s="53">
        <v>5.51916925</v>
      </c>
      <c r="BA17" s="53">
        <v>5.6573791079999998</v>
      </c>
      <c r="BB17" s="53">
        <v>50.95700561782332</v>
      </c>
      <c r="BC17" s="53">
        <v>51.479956901940184</v>
      </c>
      <c r="BD17" s="53">
        <v>52.296268711573283</v>
      </c>
      <c r="BE17" s="53">
        <v>53.690781379835585</v>
      </c>
      <c r="BF17" s="53">
        <v>55.286128126000001</v>
      </c>
      <c r="BG17" s="53">
        <v>56.931360766911745</v>
      </c>
      <c r="BH17" s="53">
        <v>58.456123688201231</v>
      </c>
      <c r="BI17" s="53">
        <v>59.389107340130749</v>
      </c>
      <c r="BJ17" s="53">
        <v>60.003377712664744</v>
      </c>
    </row>
    <row r="18" spans="1:62">
      <c r="B18" s="54">
        <f t="shared" si="2"/>
        <v>48</v>
      </c>
      <c r="C18" s="50">
        <v>1.6</v>
      </c>
      <c r="D18" s="52">
        <f>VLOOKUP(Table!C18,'Baby Growth Tracker'!$D$14:$E$99,2,FALSE)</f>
        <v>5</v>
      </c>
      <c r="E18" s="49">
        <f>IF('Baby Growth Tracker'!$C$5="Male",Table!AA18,Table!AS18)</f>
        <v>3.4618445289999999</v>
      </c>
      <c r="F18" s="49">
        <f>IF('Baby Growth Tracker'!$C$5="Male",Table!AB18,Table!AT18)</f>
        <v>3.6079131251000001</v>
      </c>
      <c r="G18" s="49">
        <f>IF('Baby Growth Tracker'!$C$5="Male",Table!AC18,Table!AU18)</f>
        <v>3.8318459230000004</v>
      </c>
      <c r="H18" s="49">
        <f>IF('Baby Growth Tracker'!$C$5="Male",Table!AD18,Table!AV18)</f>
        <v>4.2035764265999997</v>
      </c>
      <c r="I18" s="49">
        <f>IF('Baby Growth Tracker'!$C$5="Male",Table!AE18,Table!AW18)</f>
        <v>4.6133572831</v>
      </c>
      <c r="J18" s="49">
        <f>IF('Baby Growth Tracker'!$C$5="Male",Table!AF18,Table!AX18)</f>
        <v>5.0200972732000002</v>
      </c>
      <c r="K18" s="49">
        <f>IF('Baby Growth Tracker'!$C$5="Male",Table!AG18,Table!AY18)</f>
        <v>5.3838333234000002</v>
      </c>
      <c r="L18" s="49">
        <f>IF('Baby Growth Tracker'!$C$5="Male",Table!AH18,Table!AZ18)</f>
        <v>5.6005360304999998</v>
      </c>
      <c r="M18" s="49">
        <f>IF('Baby Growth Tracker'!$C$5="Male",Table!AI18,Table!BA18)</f>
        <v>5.7408986386</v>
      </c>
      <c r="N18" s="49" t="str">
        <f t="shared" si="0"/>
        <v>50th</v>
      </c>
      <c r="O18" s="50">
        <v>1.6</v>
      </c>
      <c r="P18" s="52">
        <f>VLOOKUP(Table!O18,'Baby Growth Tracker'!$D$14:$F$99,3,FALSE)</f>
        <v>57</v>
      </c>
      <c r="Q18" s="49">
        <f>IF('Baby Growth Tracker'!$C$5="Male",Table!AJ18,Table!BB18)</f>
        <v>51.224230347764525</v>
      </c>
      <c r="R18" s="49">
        <f>IF('Baby Growth Tracker'!$C$5="Male",Table!AK18,Table!BC18)</f>
        <v>51.749868575652428</v>
      </c>
      <c r="S18" s="49">
        <f>IF('Baby Growth Tracker'!$C$5="Male",Table!AL18,Table!BD18)</f>
        <v>52.569786146171296</v>
      </c>
      <c r="T18" s="49">
        <f>IF('Baby Growth Tracker'!$C$5="Male",Table!AM18,Table!BE18)</f>
        <v>53.968828458739331</v>
      </c>
      <c r="U18" s="49">
        <f>IF('Baby Growth Tracker'!$C$5="Male",Table!AN18,Table!BF18)</f>
        <v>55.566897219499999</v>
      </c>
      <c r="V18" s="49">
        <f>IF('Baby Growth Tracker'!$C$5="Male",Table!AO18,Table!BG18)</f>
        <v>57.212269383944857</v>
      </c>
      <c r="W18" s="49">
        <f>IF('Baby Growth Tracker'!$C$5="Male",Table!AP18,Table!BH18)</f>
        <v>58.734817070177925</v>
      </c>
      <c r="X18" s="49">
        <f>IF('Baby Growth Tracker'!$C$5="Male",Table!AQ18,Table!BI18)</f>
        <v>59.665362184815834</v>
      </c>
      <c r="Y18" s="49">
        <f>IF('Baby Growth Tracker'!$C$5="Male",Table!AR18,Table!BJ18)</f>
        <v>60.277586938635736</v>
      </c>
      <c r="Z18" s="49" t="str">
        <f t="shared" si="1"/>
        <v>50th</v>
      </c>
      <c r="AA18" s="49">
        <v>3.6874534097999998</v>
      </c>
      <c r="AB18" s="49">
        <v>3.8476895102999999</v>
      </c>
      <c r="AC18" s="49">
        <v>4.0939532368</v>
      </c>
      <c r="AD18" s="49">
        <v>4.5043234114999997</v>
      </c>
      <c r="AE18" s="49">
        <v>4.9588614511999998</v>
      </c>
      <c r="AF18" s="49">
        <v>5.4121546261000004</v>
      </c>
      <c r="AG18" s="49">
        <v>5.8192353899999993</v>
      </c>
      <c r="AH18" s="49">
        <v>6.0625033696999999</v>
      </c>
      <c r="AI18" s="49">
        <v>6.2203092058999996</v>
      </c>
      <c r="AJ18" s="49">
        <v>52.505057000975967</v>
      </c>
      <c r="AK18" s="49">
        <v>53.030840978277134</v>
      </c>
      <c r="AL18" s="49">
        <v>53.856054054184476</v>
      </c>
      <c r="AM18" s="49">
        <v>55.278633850096128</v>
      </c>
      <c r="AN18" s="49">
        <v>56.926481039500004</v>
      </c>
      <c r="AO18" s="49">
        <v>58.649322763715737</v>
      </c>
      <c r="AP18" s="49">
        <v>60.26792106387996</v>
      </c>
      <c r="AQ18" s="49">
        <v>61.268976961382407</v>
      </c>
      <c r="AR18" s="49">
        <v>61.932564296691737</v>
      </c>
      <c r="AS18" s="53">
        <v>3.4618445289999999</v>
      </c>
      <c r="AT18" s="53">
        <v>3.6079131251000001</v>
      </c>
      <c r="AU18" s="53">
        <v>3.8318459230000004</v>
      </c>
      <c r="AV18" s="53">
        <v>4.2035764265999997</v>
      </c>
      <c r="AW18" s="53">
        <v>4.6133572831</v>
      </c>
      <c r="AX18" s="53">
        <v>5.0200972732000002</v>
      </c>
      <c r="AY18" s="53">
        <v>5.3838333234000002</v>
      </c>
      <c r="AZ18" s="53">
        <v>5.6005360304999998</v>
      </c>
      <c r="BA18" s="53">
        <v>5.7408986386</v>
      </c>
      <c r="BB18" s="53">
        <v>51.224230347764525</v>
      </c>
      <c r="BC18" s="53">
        <v>51.749868575652428</v>
      </c>
      <c r="BD18" s="53">
        <v>52.569786146171296</v>
      </c>
      <c r="BE18" s="53">
        <v>53.968828458739331</v>
      </c>
      <c r="BF18" s="53">
        <v>55.566897219499999</v>
      </c>
      <c r="BG18" s="53">
        <v>57.212269383944857</v>
      </c>
      <c r="BH18" s="53">
        <v>58.734817070177925</v>
      </c>
      <c r="BI18" s="53">
        <v>59.665362184815834</v>
      </c>
      <c r="BJ18" s="53">
        <v>60.277586938635736</v>
      </c>
    </row>
    <row r="19" spans="1:62">
      <c r="B19" s="54">
        <f t="shared" si="2"/>
        <v>51</v>
      </c>
      <c r="C19" s="50">
        <v>1.7</v>
      </c>
      <c r="D19" s="52" t="e">
        <f>VLOOKUP(Table!C19,'Baby Growth Tracker'!$D$14:$E$99,2,FALSE)</f>
        <v>#N/A</v>
      </c>
      <c r="E19" s="49">
        <f>IF('Baby Growth Tracker'!$C$5="Male",Table!AA19,Table!AS19)</f>
        <v>3.5209364141199999</v>
      </c>
      <c r="F19" s="49">
        <f>IF('Baby Growth Tracker'!$C$5="Male",Table!AB19,Table!AT19)</f>
        <v>3.6677505032300002</v>
      </c>
      <c r="G19" s="49">
        <f>IF('Baby Growth Tracker'!$C$5="Male",Table!AC19,Table!AU19)</f>
        <v>3.8930543721800004</v>
      </c>
      <c r="H19" s="49">
        <f>IF('Baby Growth Tracker'!$C$5="Male",Table!AD19,Table!AV19)</f>
        <v>4.2676440326199998</v>
      </c>
      <c r="I19" s="49">
        <f>IF('Baby Growth Tracker'!$C$5="Male",Table!AE19,Table!AW19)</f>
        <v>4.6813737420299999</v>
      </c>
      <c r="J19" s="49">
        <f>IF('Baby Growth Tracker'!$C$5="Male",Table!AF19,Table!AX19)</f>
        <v>5.0928101533500003</v>
      </c>
      <c r="K19" s="49">
        <f>IF('Baby Growth Tracker'!$C$5="Male",Table!AG19,Table!AY19)</f>
        <v>5.4613653586100002</v>
      </c>
      <c r="L19" s="49">
        <f>IF('Baby Growth Tracker'!$C$5="Male",Table!AH19,Table!AZ19)</f>
        <v>5.6812049876200001</v>
      </c>
      <c r="M19" s="49">
        <f>IF('Baby Growth Tracker'!$C$5="Male",Table!AI19,Table!BA19)</f>
        <v>5.8237021276799998</v>
      </c>
      <c r="N19" s="49" t="e">
        <f t="shared" si="0"/>
        <v>#N/A</v>
      </c>
      <c r="O19" s="50">
        <v>1.7</v>
      </c>
      <c r="P19" s="52" t="e">
        <f>VLOOKUP(Table!O19,'Baby Growth Tracker'!$D$14:$F$99,3,FALSE)</f>
        <v>#N/A</v>
      </c>
      <c r="Q19" s="49">
        <f>IF('Baby Growth Tracker'!$C$5="Male",Table!AJ19,Table!BB19)</f>
        <v>51.487034069177561</v>
      </c>
      <c r="R19" s="49">
        <f>IF('Baby Growth Tracker'!$C$5="Male",Table!AK19,Table!BC19)</f>
        <v>52.015331840340707</v>
      </c>
      <c r="S19" s="49">
        <f>IF('Baby Growth Tracker'!$C$5="Male",Table!AL19,Table!BD19)</f>
        <v>52.838826650548185</v>
      </c>
      <c r="T19" s="49">
        <f>IF('Baby Growth Tracker'!$C$5="Male",Table!AM19,Table!BE19)</f>
        <v>54.2423929288463</v>
      </c>
      <c r="U19" s="49">
        <f>IF('Baby Growth Tracker'!$C$5="Male",Table!AN19,Table!BF19)</f>
        <v>55.843249289379997</v>
      </c>
      <c r="V19" s="49">
        <f>IF('Baby Growth Tracker'!$C$5="Male",Table!AO19,Table!BG19)</f>
        <v>57.488915621202331</v>
      </c>
      <c r="W19" s="49">
        <f>IF('Baby Growth Tracker'!$C$5="Male",Table!AP19,Table!BH19)</f>
        <v>59.009475323912071</v>
      </c>
      <c r="X19" s="49">
        <f>IF('Baby Growth Tracker'!$C$5="Male",Table!AQ19,Table!BI19)</f>
        <v>59.937762519749526</v>
      </c>
      <c r="Y19" s="49">
        <f>IF('Baby Growth Tracker'!$C$5="Male",Table!AR19,Table!BJ19)</f>
        <v>60.548078272313965</v>
      </c>
      <c r="Z19" s="49" t="e">
        <f t="shared" si="1"/>
        <v>#N/A</v>
      </c>
      <c r="AA19" s="49">
        <v>3.7602187475999997</v>
      </c>
      <c r="AB19" s="49">
        <v>3.9205301586000001</v>
      </c>
      <c r="AC19" s="49">
        <v>4.1673450275999997</v>
      </c>
      <c r="AD19" s="49">
        <v>4.5797738709999996</v>
      </c>
      <c r="AE19" s="49">
        <v>5.0381978193999997</v>
      </c>
      <c r="AF19" s="49">
        <v>5.4969816852000006</v>
      </c>
      <c r="AG19" s="49">
        <v>5.9103180279999989</v>
      </c>
      <c r="AH19" s="49">
        <v>6.1579051244</v>
      </c>
      <c r="AI19" s="49">
        <v>6.3187040000000003</v>
      </c>
      <c r="AJ19" s="49">
        <v>52.805545832123421</v>
      </c>
      <c r="AK19" s="49">
        <v>53.329741859455197</v>
      </c>
      <c r="AL19" s="49">
        <v>54.152826601753617</v>
      </c>
      <c r="AM19" s="49">
        <v>55.572809702424898</v>
      </c>
      <c r="AN19" s="49">
        <v>57.219408746640006</v>
      </c>
      <c r="AO19" s="49">
        <v>58.943054031630858</v>
      </c>
      <c r="AP19" s="49">
        <v>60.564457048244009</v>
      </c>
      <c r="AQ19" s="49">
        <v>61.568277862273426</v>
      </c>
      <c r="AR19" s="49">
        <v>62.234143644857539</v>
      </c>
      <c r="AS19" s="53">
        <v>3.5209364141199999</v>
      </c>
      <c r="AT19" s="53">
        <v>3.6677505032300002</v>
      </c>
      <c r="AU19" s="53">
        <v>3.8930543721800004</v>
      </c>
      <c r="AV19" s="53">
        <v>4.2676440326199998</v>
      </c>
      <c r="AW19" s="53">
        <v>4.6813737420299999</v>
      </c>
      <c r="AX19" s="53">
        <v>5.0928101533500003</v>
      </c>
      <c r="AY19" s="53">
        <v>5.4613653586100002</v>
      </c>
      <c r="AZ19" s="53">
        <v>5.6812049876200001</v>
      </c>
      <c r="BA19" s="53">
        <v>5.8237021276799998</v>
      </c>
      <c r="BB19" s="53">
        <v>51.487034069177561</v>
      </c>
      <c r="BC19" s="53">
        <v>52.015331840340707</v>
      </c>
      <c r="BD19" s="53">
        <v>52.838826650548185</v>
      </c>
      <c r="BE19" s="53">
        <v>54.2423929288463</v>
      </c>
      <c r="BF19" s="53">
        <v>55.843249289379997</v>
      </c>
      <c r="BG19" s="53">
        <v>57.488915621202331</v>
      </c>
      <c r="BH19" s="53">
        <v>59.009475323912071</v>
      </c>
      <c r="BI19" s="53">
        <v>59.937762519749526</v>
      </c>
      <c r="BJ19" s="53">
        <v>60.548078272313965</v>
      </c>
    </row>
    <row r="20" spans="1:62">
      <c r="B20" s="54">
        <f t="shared" si="2"/>
        <v>54</v>
      </c>
      <c r="C20" s="50">
        <v>1.8</v>
      </c>
      <c r="D20" s="52" t="e">
        <f>VLOOKUP(Table!C20,'Baby Growth Tracker'!$D$14:$E$99,2,FALSE)</f>
        <v>#N/A</v>
      </c>
      <c r="E20" s="49">
        <f>IF('Baby Growth Tracker'!$C$5="Male",Table!AA20,Table!AS20)</f>
        <v>3.5795724656229999</v>
      </c>
      <c r="F20" s="49">
        <f>IF('Baby Growth Tracker'!$C$5="Male",Table!AB20,Table!AT20)</f>
        <v>3.7271258646160002</v>
      </c>
      <c r="G20" s="49">
        <f>IF('Baby Growth Tracker'!$C$5="Male",Table!AC20,Table!AU20)</f>
        <v>3.9537863042890002</v>
      </c>
      <c r="H20" s="49">
        <f>IF('Baby Growth Tracker'!$C$5="Male",Table!AD20,Table!AV20)</f>
        <v>4.3312005107860001</v>
      </c>
      <c r="I20" s="49">
        <f>IF('Baby Growth Tracker'!$C$5="Male",Table!AE20,Table!AW20)</f>
        <v>4.7488305712759997</v>
      </c>
      <c r="J20" s="49">
        <f>IF('Baby Growth Tracker'!$C$5="Male",Table!AF20,Table!AX20)</f>
        <v>5.1649096163740005</v>
      </c>
      <c r="K20" s="49">
        <f>IF('Baby Growth Tracker'!$C$5="Male",Table!AG20,Table!AY20)</f>
        <v>5.5382347007590003</v>
      </c>
      <c r="L20" s="49">
        <f>IF('Baby Growth Tracker'!$C$5="Male",Table!AH20,Table!AZ20)</f>
        <v>5.7611825296569998</v>
      </c>
      <c r="M20" s="49">
        <f>IF('Baby Growth Tracker'!$C$5="Male",Table!AI20,Table!BA20)</f>
        <v>5.9057961527309999</v>
      </c>
      <c r="N20" s="49" t="e">
        <f t="shared" si="0"/>
        <v>#N/A</v>
      </c>
      <c r="O20" s="50">
        <v>1.8</v>
      </c>
      <c r="P20" s="52" t="e">
        <f>VLOOKUP(Table!O20,'Baby Growth Tracker'!$D$14:$F$99,3,FALSE)</f>
        <v>#N/A</v>
      </c>
      <c r="Q20" s="49">
        <f>IF('Baby Growth Tracker'!$C$5="Male",Table!AJ20,Table!BB20)</f>
        <v>51.745574038193951</v>
      </c>
      <c r="R20" s="49">
        <f>IF('Baby Growth Tracker'!$C$5="Male",Table!AK20,Table!BC20)</f>
        <v>52.276504235968694</v>
      </c>
      <c r="S20" s="49">
        <f>IF('Baby Growth Tracker'!$C$5="Male",Table!AL20,Table!BD20)</f>
        <v>53.10354783970233</v>
      </c>
      <c r="T20" s="49">
        <f>IF('Baby Growth Tracker'!$C$5="Male",Table!AM20,Table!BE20)</f>
        <v>54.511631241336019</v>
      </c>
      <c r="U20" s="49">
        <f>IF('Baby Growth Tracker'!$C$5="Male",Table!AN20,Table!BF20)</f>
        <v>56.115336938349998</v>
      </c>
      <c r="V20" s="49">
        <f>IF('Baby Growth Tracker'!$C$5="Male",Table!AO20,Table!BG20)</f>
        <v>57.76144464461094</v>
      </c>
      <c r="W20" s="49">
        <f>IF('Baby Growth Tracker'!$C$5="Male",Table!AP20,Table!BH20)</f>
        <v>59.280233021677034</v>
      </c>
      <c r="X20" s="49">
        <f>IF('Baby Growth Tracker'!$C$5="Male",Table!AQ20,Table!BI20)</f>
        <v>60.206434470733306</v>
      </c>
      <c r="Y20" s="49">
        <f>IF('Baby Growth Tracker'!$C$5="Male",Table!AR20,Table!BJ20)</f>
        <v>60.814971404307627</v>
      </c>
      <c r="Z20" s="49" t="e">
        <f t="shared" si="1"/>
        <v>#N/A</v>
      </c>
      <c r="AA20" s="49">
        <v>3.8329840853999997</v>
      </c>
      <c r="AB20" s="49">
        <v>3.9933708069000002</v>
      </c>
      <c r="AC20" s="49">
        <v>4.2407368183999994</v>
      </c>
      <c r="AD20" s="49">
        <v>4.6552243304999994</v>
      </c>
      <c r="AE20" s="49">
        <v>5.1175341875999996</v>
      </c>
      <c r="AF20" s="49">
        <v>5.5818087443000008</v>
      </c>
      <c r="AG20" s="49">
        <v>6.0014006659999986</v>
      </c>
      <c r="AH20" s="49">
        <v>6.2533068791000002</v>
      </c>
      <c r="AI20" s="49">
        <v>6.4172079999999996</v>
      </c>
      <c r="AJ20" s="49">
        <v>53.100286449606557</v>
      </c>
      <c r="AK20" s="49">
        <v>53.623027614219893</v>
      </c>
      <c r="AL20" s="49">
        <v>54.444172915717118</v>
      </c>
      <c r="AM20" s="49">
        <v>55.861827143759555</v>
      </c>
      <c r="AN20" s="49">
        <v>57.507395968455008</v>
      </c>
      <c r="AO20" s="49">
        <v>59.231965959319751</v>
      </c>
      <c r="AP20" s="49">
        <v>60.856187893329079</v>
      </c>
      <c r="AQ20" s="49">
        <v>61.862734203673298</v>
      </c>
      <c r="AR20" s="49">
        <v>62.5308320837796</v>
      </c>
      <c r="AS20" s="53">
        <v>3.5795724656229999</v>
      </c>
      <c r="AT20" s="53">
        <v>3.7271258646160002</v>
      </c>
      <c r="AU20" s="53">
        <v>3.9537863042890002</v>
      </c>
      <c r="AV20" s="53">
        <v>4.3312005107860001</v>
      </c>
      <c r="AW20" s="53">
        <v>4.7488305712759997</v>
      </c>
      <c r="AX20" s="53">
        <v>5.1649096163740005</v>
      </c>
      <c r="AY20" s="53">
        <v>5.5382347007590003</v>
      </c>
      <c r="AZ20" s="53">
        <v>5.7611825296569998</v>
      </c>
      <c r="BA20" s="53">
        <v>5.9057961527309999</v>
      </c>
      <c r="BB20" s="53">
        <v>51.745574038193951</v>
      </c>
      <c r="BC20" s="53">
        <v>52.276504235968694</v>
      </c>
      <c r="BD20" s="53">
        <v>53.10354783970233</v>
      </c>
      <c r="BE20" s="53">
        <v>54.511631241336019</v>
      </c>
      <c r="BF20" s="53">
        <v>56.115336938349998</v>
      </c>
      <c r="BG20" s="53">
        <v>57.76144464461094</v>
      </c>
      <c r="BH20" s="53">
        <v>59.280233021677034</v>
      </c>
      <c r="BI20" s="53">
        <v>60.206434470733306</v>
      </c>
      <c r="BJ20" s="53">
        <v>60.814971404307627</v>
      </c>
    </row>
    <row r="21" spans="1:62">
      <c r="B21" s="54">
        <f t="shared" si="2"/>
        <v>57</v>
      </c>
      <c r="C21" s="50">
        <v>1.9</v>
      </c>
      <c r="D21" s="52" t="e">
        <f>VLOOKUP(Table!C21,'Baby Growth Tracker'!$D$14:$E$99,2,FALSE)</f>
        <v>#N/A</v>
      </c>
      <c r="E21" s="49">
        <f>IF('Baby Growth Tracker'!$C$5="Male",Table!AA21,Table!AS21)</f>
        <v>3.6377561673884</v>
      </c>
      <c r="F21" s="49">
        <f>IF('Baby Growth Tracker'!$C$5="Male",Table!AB21,Table!AT21)</f>
        <v>3.7860426160185003</v>
      </c>
      <c r="G21" s="49">
        <f>IF('Baby Growth Tracker'!$C$5="Male",Table!AC21,Table!AU21)</f>
        <v>4.0140451917771998</v>
      </c>
      <c r="H21" s="49">
        <f>IF('Baby Growth Tracker'!$C$5="Male",Table!AD21,Table!AV21)</f>
        <v>4.3942497771467997</v>
      </c>
      <c r="I21" s="49">
        <f>IF('Baby Growth Tracker'!$C$5="Male",Table!AE21,Table!AW21)</f>
        <v>4.8157324227137996</v>
      </c>
      <c r="J21" s="49">
        <f>IF('Baby Growth Tracker'!$C$5="Male",Table!AF21,Table!AX21)</f>
        <v>5.2364010931872</v>
      </c>
      <c r="K21" s="49">
        <f>IF('Baby Growth Tracker'!$C$5="Male",Table!AG21,Table!AY21)</f>
        <v>5.6144474033970004</v>
      </c>
      <c r="L21" s="49">
        <f>IF('Baby Growth Tracker'!$C$5="Male",Table!AH21,Table!AZ21)</f>
        <v>5.8404750199209001</v>
      </c>
      <c r="M21" s="49">
        <f>IF('Baby Growth Tracker'!$C$5="Male",Table!AI21,Table!BA21)</f>
        <v>5.9871872480535995</v>
      </c>
      <c r="N21" s="49" t="e">
        <f t="shared" si="0"/>
        <v>#N/A</v>
      </c>
      <c r="O21" s="50">
        <v>1.9</v>
      </c>
      <c r="P21" s="52" t="e">
        <f>VLOOKUP(Table!O21,'Baby Growth Tracker'!$D$14:$F$99,3,FALSE)</f>
        <v>#N/A</v>
      </c>
      <c r="Q21" s="49">
        <f>IF('Baby Growth Tracker'!$C$5="Male",Table!AJ21,Table!BB21)</f>
        <v>52.000000068819375</v>
      </c>
      <c r="R21" s="49">
        <f>IF('Baby Growth Tracker'!$C$5="Male",Table!AK21,Table!BC21)</f>
        <v>52.533535871746466</v>
      </c>
      <c r="S21" s="49">
        <f>IF('Baby Growth Tracker'!$C$5="Male",Table!AL21,Table!BD21)</f>
        <v>53.364099927672768</v>
      </c>
      <c r="T21" s="49">
        <f>IF('Baby Growth Tracker'!$C$5="Male",Table!AM21,Table!BE21)</f>
        <v>54.776692546699906</v>
      </c>
      <c r="U21" s="49">
        <f>IF('Baby Growth Tracker'!$C$5="Male",Table!AN21,Table!BF21)</f>
        <v>56.383305693029001</v>
      </c>
      <c r="V21" s="49">
        <f>IF('Baby Growth Tracker'!$C$5="Male",Table!AO21,Table!BG21)</f>
        <v>58.029994943820427</v>
      </c>
      <c r="W21" s="49">
        <f>IF('Baby Growth Tracker'!$C$5="Male",Table!AP21,Table!BH21)</f>
        <v>59.547218623852288</v>
      </c>
      <c r="X21" s="49">
        <f>IF('Baby Growth Tracker'!$C$5="Male",Table!AQ21,Table!BI21)</f>
        <v>60.471498505327091</v>
      </c>
      <c r="Y21" s="49">
        <f>IF('Baby Growth Tracker'!$C$5="Male",Table!AR21,Table!BJ21)</f>
        <v>61.078380715463013</v>
      </c>
      <c r="Z21" s="49" t="e">
        <f t="shared" si="1"/>
        <v>#N/A</v>
      </c>
      <c r="AA21" s="49">
        <v>3.9057494231999996</v>
      </c>
      <c r="AB21" s="49">
        <v>4.0662114552000004</v>
      </c>
      <c r="AC21" s="49">
        <v>4.3141286091999991</v>
      </c>
      <c r="AD21" s="49">
        <v>4.7306747899999992</v>
      </c>
      <c r="AE21" s="49">
        <v>5.1968705557999995</v>
      </c>
      <c r="AF21" s="49">
        <v>5.6666358034000011</v>
      </c>
      <c r="AG21" s="49">
        <v>6.0924833039999982</v>
      </c>
      <c r="AH21" s="49">
        <v>6.3487086338000003</v>
      </c>
      <c r="AI21" s="49">
        <v>6.5156010000000002</v>
      </c>
      <c r="AJ21" s="49">
        <v>53.389493096844276</v>
      </c>
      <c r="AK21" s="49">
        <v>53.910905996034842</v>
      </c>
      <c r="AL21" s="49">
        <v>54.730291618084074</v>
      </c>
      <c r="AM21" s="49">
        <v>56.145872013960997</v>
      </c>
      <c r="AN21" s="49">
        <v>57.79061824747221</v>
      </c>
      <c r="AO21" s="49">
        <v>59.516228198773774</v>
      </c>
      <c r="AP21" s="49">
        <v>61.143281905735897</v>
      </c>
      <c r="AQ21" s="49">
        <v>62.152515317554766</v>
      </c>
      <c r="AR21" s="49">
        <v>62.82280034540652</v>
      </c>
      <c r="AS21" s="53">
        <v>3.6377561673884</v>
      </c>
      <c r="AT21" s="53">
        <v>3.7860426160185003</v>
      </c>
      <c r="AU21" s="53">
        <v>4.0140451917771998</v>
      </c>
      <c r="AV21" s="53">
        <v>4.3942497771467997</v>
      </c>
      <c r="AW21" s="53">
        <v>4.8157324227137996</v>
      </c>
      <c r="AX21" s="53">
        <v>5.2364010931872</v>
      </c>
      <c r="AY21" s="53">
        <v>5.6144474033970004</v>
      </c>
      <c r="AZ21" s="53">
        <v>5.8404750199209001</v>
      </c>
      <c r="BA21" s="53">
        <v>5.9871872480535995</v>
      </c>
      <c r="BB21" s="53">
        <v>52.000000068819375</v>
      </c>
      <c r="BC21" s="53">
        <v>52.533535871746466</v>
      </c>
      <c r="BD21" s="53">
        <v>53.364099927672768</v>
      </c>
      <c r="BE21" s="53">
        <v>54.776692546699906</v>
      </c>
      <c r="BF21" s="53">
        <v>56.383305693029001</v>
      </c>
      <c r="BG21" s="53">
        <v>58.029994943820427</v>
      </c>
      <c r="BH21" s="53">
        <v>59.547218623852288</v>
      </c>
      <c r="BI21" s="53">
        <v>60.471498505327091</v>
      </c>
      <c r="BJ21" s="53">
        <v>61.078380715463013</v>
      </c>
    </row>
    <row r="22" spans="1:62">
      <c r="A22" s="49" t="s">
        <v>11</v>
      </c>
      <c r="B22" s="54">
        <f t="shared" si="2"/>
        <v>60</v>
      </c>
      <c r="C22" s="50">
        <v>2</v>
      </c>
      <c r="D22" s="52" t="e">
        <f>VLOOKUP(Table!C22,'Baby Growth Tracker'!$D$14:$E$99,2,FALSE)</f>
        <v>#N/A</v>
      </c>
      <c r="E22" s="49">
        <f>IF('Baby Growth Tracker'!$C$5="Male",Table!AA22,Table!AS22)</f>
        <v>3.6954909755127598</v>
      </c>
      <c r="F22" s="49">
        <f>IF('Baby Growth Tracker'!$C$5="Male",Table!AB22,Table!AT22)</f>
        <v>3.8445041457622002</v>
      </c>
      <c r="G22" s="49">
        <f>IF('Baby Growth Tracker'!$C$5="Male",Table!AC22,Table!AU22)</f>
        <v>4.07383449443945</v>
      </c>
      <c r="H22" s="49">
        <f>IF('Baby Growth Tracker'!$C$5="Male",Table!AD22,Table!AV22)</f>
        <v>4.4567957308058492</v>
      </c>
      <c r="I22" s="49">
        <f>IF('Baby Growth Tracker'!$C$5="Male",Table!AE22,Table!AW22)</f>
        <v>4.8820839187681102</v>
      </c>
      <c r="J22" s="49">
        <f>IF('Baby Growth Tracker'!$C$5="Male",Table!AF22,Table!AX22)</f>
        <v>5.3072899741413195</v>
      </c>
      <c r="K22" s="49">
        <f>IF('Baby Growth Tracker'!$C$5="Male",Table!AG22,Table!AY22)</f>
        <v>5.6900094749103003</v>
      </c>
      <c r="L22" s="49">
        <f>IF('Baby Growth Tracker'!$C$5="Male",Table!AH22,Table!AZ22)</f>
        <v>5.9190887769862499</v>
      </c>
      <c r="M22" s="49">
        <f>IF('Baby Growth Tracker'!$C$5="Male",Table!AI22,Table!BA22)</f>
        <v>6.0678819048469892</v>
      </c>
      <c r="N22" s="49" t="e">
        <f t="shared" si="0"/>
        <v>#N/A</v>
      </c>
      <c r="O22" s="50">
        <v>2</v>
      </c>
      <c r="P22" s="52" t="e">
        <f>VLOOKUP(Table!O22,'Baby Growth Tracker'!$D$14:$F$99,3,FALSE)</f>
        <v>#N/A</v>
      </c>
      <c r="Q22" s="49">
        <f>IF('Baby Growth Tracker'!$C$5="Male",Table!AJ22,Table!BB22)</f>
        <v>52.250454945359806</v>
      </c>
      <c r="R22" s="49">
        <f>IF('Baby Growth Tracker'!$C$5="Male",Table!AK22,Table!BC22)</f>
        <v>52.786569836996762</v>
      </c>
      <c r="S22" s="49">
        <f>IF('Baby Growth Tracker'!$C$5="Male",Table!AL22,Table!BD22)</f>
        <v>53.620626135445143</v>
      </c>
      <c r="T22" s="49">
        <f>IF('Baby Growth Tracker'!$C$5="Male",Table!AM22,Table!BE22)</f>
        <v>55.037719095236497</v>
      </c>
      <c r="U22" s="49">
        <f>IF('Baby Growth Tracker'!$C$5="Male",Table!AN22,Table!BF22)</f>
        <v>56.647294390283022</v>
      </c>
      <c r="V22" s="49">
        <f>IF('Baby Growth Tracker'!$C$5="Male",Table!AO22,Table!BG22)</f>
        <v>58.294698694624593</v>
      </c>
      <c r="W22" s="49">
        <f>IF('Baby Growth Tracker'!$C$5="Male",Table!AP22,Table!BH22)</f>
        <v>59.810554807840013</v>
      </c>
      <c r="X22" s="49">
        <f>IF('Baby Growth Tracker'!$C$5="Male",Table!AQ22,Table!BI22)</f>
        <v>60.733069734682388</v>
      </c>
      <c r="Y22" s="49">
        <f>IF('Baby Growth Tracker'!$C$5="Male",Table!AR22,Table!BJ22)</f>
        <v>61.338415557763362</v>
      </c>
      <c r="Z22" s="49" t="e">
        <f t="shared" si="1"/>
        <v>#N/A</v>
      </c>
      <c r="AA22" s="49">
        <v>3.978514761</v>
      </c>
      <c r="AB22" s="49">
        <v>4.1390521035000001</v>
      </c>
      <c r="AC22" s="49">
        <v>4.3875203999999997</v>
      </c>
      <c r="AD22" s="49">
        <v>4.8061252495</v>
      </c>
      <c r="AE22" s="49">
        <v>5.2762069240000002</v>
      </c>
      <c r="AF22" s="49">
        <v>5.7514628625000004</v>
      </c>
      <c r="AG22" s="49">
        <v>6.1835659419999995</v>
      </c>
      <c r="AH22" s="49">
        <v>6.4441103885000004</v>
      </c>
      <c r="AI22" s="49">
        <v>6.6140129999999999</v>
      </c>
      <c r="AJ22" s="49">
        <v>53.67336961944504</v>
      </c>
      <c r="AK22" s="49">
        <v>54.193574728279515</v>
      </c>
      <c r="AL22" s="49">
        <v>55.011371812211515</v>
      </c>
      <c r="AM22" s="49">
        <v>56.425121336089063</v>
      </c>
      <c r="AN22" s="49">
        <v>58.069242859534782</v>
      </c>
      <c r="AO22" s="49">
        <v>59.796002443483239</v>
      </c>
      <c r="AP22" s="49">
        <v>61.425899512751172</v>
      </c>
      <c r="AQ22" s="49">
        <v>62.437782621520093</v>
      </c>
      <c r="AR22" s="49">
        <v>63.110211194877031</v>
      </c>
      <c r="AS22" s="53">
        <v>3.6954909755127598</v>
      </c>
      <c r="AT22" s="53">
        <v>3.8445041457622002</v>
      </c>
      <c r="AU22" s="53">
        <v>4.07383449443945</v>
      </c>
      <c r="AV22" s="53">
        <v>4.4567957308058492</v>
      </c>
      <c r="AW22" s="53">
        <v>4.8820839187681102</v>
      </c>
      <c r="AX22" s="53">
        <v>5.3072899741413195</v>
      </c>
      <c r="AY22" s="53">
        <v>5.6900094749103003</v>
      </c>
      <c r="AZ22" s="53">
        <v>5.9190887769862499</v>
      </c>
      <c r="BA22" s="53">
        <v>6.0678819048469892</v>
      </c>
      <c r="BB22" s="53">
        <v>52.250454945359806</v>
      </c>
      <c r="BC22" s="53">
        <v>52.786569836996762</v>
      </c>
      <c r="BD22" s="53">
        <v>53.620626135445143</v>
      </c>
      <c r="BE22" s="53">
        <v>55.037719095236497</v>
      </c>
      <c r="BF22" s="53">
        <v>56.647294390283022</v>
      </c>
      <c r="BG22" s="53">
        <v>58.294698694624593</v>
      </c>
      <c r="BH22" s="53">
        <v>59.810554807840013</v>
      </c>
      <c r="BI22" s="53">
        <v>60.733069734682388</v>
      </c>
      <c r="BJ22" s="53">
        <v>61.338415557763362</v>
      </c>
    </row>
    <row r="23" spans="1:62">
      <c r="B23" s="54">
        <f t="shared" si="2"/>
        <v>63</v>
      </c>
      <c r="C23" s="50">
        <v>2.1</v>
      </c>
      <c r="D23" s="52" t="e">
        <f>VLOOKUP(Table!C23,'Baby Growth Tracker'!$D$14:$E$99,2,FALSE)</f>
        <v>#N/A</v>
      </c>
      <c r="E23" s="49">
        <f>IF('Baby Growth Tracker'!$C$5="Male",Table!AA23,Table!AS23)</f>
        <v>3.7527803188823228</v>
      </c>
      <c r="F23" s="49">
        <f>IF('Baby Growth Tracker'!$C$5="Male",Table!AB23,Table!AT23)</f>
        <v>3.9025138237695374</v>
      </c>
      <c r="G23" s="49">
        <f>IF('Baby Growth Tracker'!$C$5="Male",Table!AC23,Table!AU23)</f>
        <v>4.1331576590829506</v>
      </c>
      <c r="H23" s="49">
        <f>IF('Baby Growth Tracker'!$C$5="Male",Table!AD23,Table!AV23)</f>
        <v>4.518842253671254</v>
      </c>
      <c r="I23" s="49">
        <f>IF('Baby Growth Tracker'!$C$5="Male",Table!AE23,Table!AW23)</f>
        <v>4.9478896525682261</v>
      </c>
      <c r="J23" s="49">
        <f>IF('Baby Growth Tracker'!$C$5="Male",Table!AF23,Table!AX23)</f>
        <v>5.3775816094547464</v>
      </c>
      <c r="K23" s="49">
        <f>IF('Baby Growth Tracker'!$C$5="Male",Table!AG23,Table!AY23)</f>
        <v>5.7649268789261319</v>
      </c>
      <c r="L23" s="49">
        <f>IF('Baby Growth Tracker'!$C$5="Male",Table!AH23,Table!AZ23)</f>
        <v>5.9970300749427929</v>
      </c>
      <c r="M23" s="49">
        <f>IF('Baby Growth Tracker'!$C$5="Male",Table!AI23,Table!BA23)</f>
        <v>6.1478865713053139</v>
      </c>
      <c r="N23" s="49" t="e">
        <f t="shared" si="0"/>
        <v>#N/A</v>
      </c>
      <c r="O23" s="50">
        <v>2.1</v>
      </c>
      <c r="P23" s="52" t="e">
        <f>VLOOKUP(Table!O23,'Baby Growth Tracker'!$D$14:$F$99,3,FALSE)</f>
        <v>#N/A</v>
      </c>
      <c r="Q23" s="49">
        <f>IF('Baby Growth Tracker'!$C$5="Male",Table!AJ23,Table!BB23)</f>
        <v>52.497074809543399</v>
      </c>
      <c r="R23" s="49">
        <f>IF('Baby Growth Tracker'!$C$5="Male",Table!AK23,Table!BC23)</f>
        <v>53.035742586850979</v>
      </c>
      <c r="S23" s="49">
        <f>IF('Baby Growth Tracker'!$C$5="Male",Table!AL23,Table!BD23)</f>
        <v>53.873263073926353</v>
      </c>
      <c r="T23" s="49">
        <f>IF('Baby Growth Tracker'!$C$5="Male",Table!AM23,Table!BE23)</f>
        <v>55.294846613157212</v>
      </c>
      <c r="U23" s="49">
        <f>IF('Baby Growth Tracker'!$C$5="Male",Table!AN23,Table!BF23)</f>
        <v>56.907435540125647</v>
      </c>
      <c r="V23" s="49">
        <f>IF('Baby Growth Tracker'!$C$5="Male",Table!AO23,Table!BG23)</f>
        <v>58.55568209949417</v>
      </c>
      <c r="W23" s="49">
        <f>IF('Baby Growth Tracker'!$C$5="Male",Table!AP23,Table!BH23)</f>
        <v>60.070358777246781</v>
      </c>
      <c r="X23" s="49">
        <f>IF('Baby Growth Tracker'!$C$5="Male",Table!AQ23,Table!BI23)</f>
        <v>60.991258197386919</v>
      </c>
      <c r="Y23" s="49">
        <f>IF('Baby Growth Tracker'!$C$5="Male",Table!AR23,Table!BJ23)</f>
        <v>61.595180518595228</v>
      </c>
      <c r="Z23" s="49" t="e">
        <f t="shared" si="1"/>
        <v>#N/A</v>
      </c>
      <c r="AA23" s="49">
        <v>4.0512800988000004</v>
      </c>
      <c r="AB23" s="49">
        <v>4.2118927517999998</v>
      </c>
      <c r="AC23" s="49">
        <v>4.4609121907999993</v>
      </c>
      <c r="AD23" s="49">
        <v>4.8815757089999998</v>
      </c>
      <c r="AE23" s="49">
        <v>5.3555432922000001</v>
      </c>
      <c r="AF23" s="49">
        <v>5.8362899216000006</v>
      </c>
      <c r="AG23" s="49">
        <v>6.27464858</v>
      </c>
      <c r="AH23" s="49">
        <v>6.5395121432000005</v>
      </c>
      <c r="AI23" s="49">
        <v>6.7125209999999997</v>
      </c>
      <c r="AJ23" s="49">
        <v>53.95211005105697</v>
      </c>
      <c r="AK23" s="49">
        <v>54.47122206714895</v>
      </c>
      <c r="AL23" s="49">
        <v>55.287593614092032</v>
      </c>
      <c r="AM23" s="49">
        <v>56.699743805028398</v>
      </c>
      <c r="AN23" s="49">
        <v>58.34342926978416</v>
      </c>
      <c r="AO23" s="49">
        <v>60.071442866535392</v>
      </c>
      <c r="AP23" s="49">
        <v>61.70419369560603</v>
      </c>
      <c r="AQ23" s="49">
        <v>62.71869005344314</v>
      </c>
      <c r="AR23" s="49">
        <v>63.393219867449702</v>
      </c>
      <c r="AS23" s="53">
        <v>3.7527803188823228</v>
      </c>
      <c r="AT23" s="53">
        <v>3.9025138237695374</v>
      </c>
      <c r="AU23" s="53">
        <v>4.1331576590829506</v>
      </c>
      <c r="AV23" s="53">
        <v>4.518842253671254</v>
      </c>
      <c r="AW23" s="53">
        <v>4.9478896525682261</v>
      </c>
      <c r="AX23" s="53">
        <v>5.3775816094547464</v>
      </c>
      <c r="AY23" s="53">
        <v>5.7649268789261319</v>
      </c>
      <c r="AZ23" s="53">
        <v>5.9970300749427929</v>
      </c>
      <c r="BA23" s="53">
        <v>6.1478865713053139</v>
      </c>
      <c r="BB23" s="53">
        <v>52.497074809543399</v>
      </c>
      <c r="BC23" s="53">
        <v>53.035742586850979</v>
      </c>
      <c r="BD23" s="53">
        <v>53.873263073926353</v>
      </c>
      <c r="BE23" s="53">
        <v>55.294846613157212</v>
      </c>
      <c r="BF23" s="53">
        <v>56.907435540125647</v>
      </c>
      <c r="BG23" s="53">
        <v>58.55568209949417</v>
      </c>
      <c r="BH23" s="53">
        <v>60.070358777246781</v>
      </c>
      <c r="BI23" s="53">
        <v>60.991258197386919</v>
      </c>
      <c r="BJ23" s="53">
        <v>61.595180518595228</v>
      </c>
    </row>
    <row r="24" spans="1:62">
      <c r="B24" s="54">
        <f t="shared" si="2"/>
        <v>66</v>
      </c>
      <c r="C24" s="50">
        <v>2.2000000000000002</v>
      </c>
      <c r="D24" s="52" t="e">
        <f>VLOOKUP(Table!C24,'Baby Growth Tracker'!$D$14:$E$99,2,FALSE)</f>
        <v>#N/A</v>
      </c>
      <c r="E24" s="49">
        <f>IF('Baby Growth Tracker'!$C$5="Male",Table!AA24,Table!AS24)</f>
        <v>3.809627599718874</v>
      </c>
      <c r="F24" s="49">
        <f>IF('Baby Growth Tracker'!$C$5="Male",Table!AB24,Table!AT24)</f>
        <v>3.9600750015977382</v>
      </c>
      <c r="G24" s="49">
        <f>IF('Baby Growth Tracker'!$C$5="Male",Table!AC24,Table!AU24)</f>
        <v>4.1920181192177743</v>
      </c>
      <c r="H24" s="49">
        <f>IF('Baby Growth Tracker'!$C$5="Male",Table!AD24,Table!AV24)</f>
        <v>4.5803932102229892</v>
      </c>
      <c r="I24" s="49">
        <f>IF('Baby Growth Tracker'!$C$5="Male",Table!AE24,Table!AW24)</f>
        <v>5.0131541881005601</v>
      </c>
      <c r="J24" s="49">
        <f>IF('Baby Growth Tracker'!$C$5="Male",Table!AF24,Table!AX24)</f>
        <v>5.4472813096283579</v>
      </c>
      <c r="K24" s="49">
        <f>IF('Baby Growth Tracker'!$C$5="Male",Table!AG24,Table!AY24)</f>
        <v>5.8392055347071405</v>
      </c>
      <c r="L24" s="49">
        <f>IF('Baby Growth Tracker'!$C$5="Male",Table!AH24,Table!AZ24)</f>
        <v>6.0743051436447821</v>
      </c>
      <c r="M24" s="49">
        <f>IF('Baby Growth Tracker'!$C$5="Male",Table!AI24,Table!BA24)</f>
        <v>6.2272076527209332</v>
      </c>
      <c r="N24" s="49" t="e">
        <f t="shared" si="0"/>
        <v>#N/A</v>
      </c>
      <c r="O24" s="50">
        <v>2.2000000000000002</v>
      </c>
      <c r="P24" s="52" t="e">
        <f>VLOOKUP(Table!O24,'Baby Growth Tracker'!$D$14:$F$99,3,FALSE)</f>
        <v>#N/A</v>
      </c>
      <c r="Q24" s="49">
        <f>IF('Baby Growth Tracker'!$C$5="Male",Table!AJ24,Table!BB24)</f>
        <v>52.739989524005701</v>
      </c>
      <c r="R24" s="49">
        <f>IF('Baby Growth Tracker'!$C$5="Male",Table!AK24,Table!BC24)</f>
        <v>53.281184304432031</v>
      </c>
      <c r="S24" s="49">
        <f>IF('Baby Growth Tracker'!$C$5="Male",Table!AL24,Table!BD24)</f>
        <v>54.12214110362649</v>
      </c>
      <c r="T24" s="49">
        <f>IF('Baby Growth Tracker'!$C$5="Male",Table!AM24,Table!BE24)</f>
        <v>55.548204655900989</v>
      </c>
      <c r="U24" s="49">
        <f>IF('Baby Growth Tracker'!$C$5="Male",Table!AN24,Table!BF24)</f>
        <v>57.163855666712145</v>
      </c>
      <c r="V24" s="49">
        <f>IF('Baby Growth Tracker'!$C$5="Male",Table!AO24,Table!BG24)</f>
        <v>58.813065707645947</v>
      </c>
      <c r="W24" s="49">
        <f>IF('Baby Growth Tracker'!$C$5="Male",Table!AP24,Table!BH24)</f>
        <v>60.326742552607918</v>
      </c>
      <c r="X24" s="49">
        <f>IF('Baby Growth Tracker'!$C$5="Male",Table!AQ24,Table!BI24)</f>
        <v>61.246169126479067</v>
      </c>
      <c r="Y24" s="49">
        <f>IF('Baby Growth Tracker'!$C$5="Male",Table!AR24,Table!BJ24)</f>
        <v>61.84877566944769</v>
      </c>
      <c r="Z24" s="49" t="e">
        <f t="shared" si="1"/>
        <v>#N/A</v>
      </c>
      <c r="AA24" s="49">
        <v>4.1240454366000003</v>
      </c>
      <c r="AB24" s="49">
        <v>4.2847334000999995</v>
      </c>
      <c r="AC24" s="49">
        <v>4.534303981599999</v>
      </c>
      <c r="AD24" s="49">
        <v>4.9570261684999997</v>
      </c>
      <c r="AE24" s="49">
        <v>5.4348796604</v>
      </c>
      <c r="AF24" s="49">
        <v>5.9211169807000008</v>
      </c>
      <c r="AG24" s="49">
        <v>6.3657312180000005</v>
      </c>
      <c r="AH24" s="49">
        <v>6.6349138979000006</v>
      </c>
      <c r="AI24" s="49">
        <v>6.8109190000000002</v>
      </c>
      <c r="AJ24" s="49">
        <v>54.225899162836029</v>
      </c>
      <c r="AK24" s="49">
        <v>54.744027329705396</v>
      </c>
      <c r="AL24" s="49">
        <v>55.559128650888766</v>
      </c>
      <c r="AM24" s="49">
        <v>56.969900246149962</v>
      </c>
      <c r="AN24" s="49">
        <v>58.613329560769586</v>
      </c>
      <c r="AO24" s="49">
        <v>60.342696531965721</v>
      </c>
      <c r="AP24" s="49">
        <v>61.978310396305154</v>
      </c>
      <c r="AQ24" s="49">
        <v>62.995384479625663</v>
      </c>
      <c r="AR24" s="49">
        <v>63.671974478836695</v>
      </c>
      <c r="AS24" s="53">
        <v>3.809627599718874</v>
      </c>
      <c r="AT24" s="53">
        <v>3.9600750015977382</v>
      </c>
      <c r="AU24" s="53">
        <v>4.1920181192177743</v>
      </c>
      <c r="AV24" s="53">
        <v>4.5803932102229892</v>
      </c>
      <c r="AW24" s="53">
        <v>5.0131541881005601</v>
      </c>
      <c r="AX24" s="53">
        <v>5.4472813096283579</v>
      </c>
      <c r="AY24" s="53">
        <v>5.8392055347071405</v>
      </c>
      <c r="AZ24" s="53">
        <v>6.0743051436447821</v>
      </c>
      <c r="BA24" s="53">
        <v>6.2272076527209332</v>
      </c>
      <c r="BB24" s="53">
        <v>52.739989524005701</v>
      </c>
      <c r="BC24" s="53">
        <v>53.281184304432031</v>
      </c>
      <c r="BD24" s="53">
        <v>54.12214110362649</v>
      </c>
      <c r="BE24" s="53">
        <v>55.548204655900989</v>
      </c>
      <c r="BF24" s="53">
        <v>57.163855666712145</v>
      </c>
      <c r="BG24" s="53">
        <v>58.813065707645947</v>
      </c>
      <c r="BH24" s="53">
        <v>60.326742552607918</v>
      </c>
      <c r="BI24" s="53">
        <v>61.246169126479067</v>
      </c>
      <c r="BJ24" s="53">
        <v>61.84877566944769</v>
      </c>
    </row>
    <row r="25" spans="1:62">
      <c r="B25" s="54">
        <f t="shared" si="2"/>
        <v>69</v>
      </c>
      <c r="C25" s="50">
        <v>2.2999999999999998</v>
      </c>
      <c r="D25" s="52" t="e">
        <f>VLOOKUP(Table!C25,'Baby Growth Tracker'!$D$14:$E$99,2,FALSE)</f>
        <v>#N/A</v>
      </c>
      <c r="E25" s="49">
        <f>IF('Baby Growth Tracker'!$C$5="Male",Table!AA25,Table!AS25)</f>
        <v>3.8660361941004169</v>
      </c>
      <c r="F25" s="49">
        <f>IF('Baby Growth Tracker'!$C$5="Male",Table!AB25,Table!AT25)</f>
        <v>4.0171910124790928</v>
      </c>
      <c r="G25" s="49">
        <f>IF('Baby Growth Tracker'!$C$5="Male",Table!AC25,Table!AU25)</f>
        <v>4.2504192947688555</v>
      </c>
      <c r="H25" s="49">
        <f>IF('Baby Growth Tracker'!$C$5="Male",Table!AD25,Table!AV25)</f>
        <v>4.6414524472964294</v>
      </c>
      <c r="I25" s="49">
        <f>IF('Baby Growth Tracker'!$C$5="Male",Table!AE25,Table!AW25)</f>
        <v>5.0778820603582888</v>
      </c>
      <c r="J25" s="49">
        <f>IF('Baby Growth Tracker'!$C$5="Male",Table!AF25,Table!AX25)</f>
        <v>5.5163943458478215</v>
      </c>
      <c r="K25" s="49">
        <f>IF('Baby Growth Tracker'!$C$5="Male",Table!AG25,Table!AY25)</f>
        <v>5.9128513175361999</v>
      </c>
      <c r="L25" s="49">
        <f>IF('Baby Growth Tracker'!$C$5="Male",Table!AH25,Table!AZ25)</f>
        <v>6.1509201689590576</v>
      </c>
      <c r="M25" s="49">
        <f>IF('Baby Growth Tracker'!$C$5="Male",Table!AI25,Table!BA25)</f>
        <v>6.3058515115941232</v>
      </c>
      <c r="N25" s="49" t="e">
        <f t="shared" si="0"/>
        <v>#N/A</v>
      </c>
      <c r="O25" s="50">
        <v>2.2999999999999998</v>
      </c>
      <c r="P25" s="52" t="e">
        <f>VLOOKUP(Table!O25,'Baby Growth Tracker'!$D$14:$F$99,3,FALSE)</f>
        <v>#N/A</v>
      </c>
      <c r="Q25" s="49">
        <f>IF('Baby Growth Tracker'!$C$5="Male",Table!AJ25,Table!BB25)</f>
        <v>52.979323013690049</v>
      </c>
      <c r="R25" s="49">
        <f>IF('Baby Growth Tracker'!$C$5="Male",Table!AK25,Table!BC25)</f>
        <v>53.523019241066031</v>
      </c>
      <c r="S25" s="49">
        <f>IF('Baby Growth Tracker'!$C$5="Male",Table!AL25,Table!BD25)</f>
        <v>54.367384672572939</v>
      </c>
      <c r="T25" s="49">
        <f>IF('Baby Growth Tracker'!$C$5="Male",Table!AM25,Table!BE25)</f>
        <v>55.797916940145491</v>
      </c>
      <c r="U25" s="49">
        <f>IF('Baby Growth Tracker'!$C$5="Male",Table!AN25,Table!BF25)</f>
        <v>57.416675628852573</v>
      </c>
      <c r="V25" s="49">
        <f>IF('Baby Growth Tracker'!$C$5="Male",Table!AO25,Table!BG25)</f>
        <v>59.066964715974784</v>
      </c>
      <c r="W25" s="49">
        <f>IF('Baby Growth Tracker'!$C$5="Male",Table!AP25,Table!BH25)</f>
        <v>60.579813244844829</v>
      </c>
      <c r="X25" s="49">
        <f>IF('Baby Growth Tracker'!$C$5="Male",Table!AQ25,Table!BI25)</f>
        <v>61.497903200711534</v>
      </c>
      <c r="Y25" s="49">
        <f>IF('Baby Growth Tracker'!$C$5="Male",Table!AR25,Table!BJ25)</f>
        <v>62.099296800037514</v>
      </c>
      <c r="Z25" s="49" t="e">
        <f t="shared" si="1"/>
        <v>#N/A</v>
      </c>
      <c r="AA25" s="49">
        <v>4.1968107744000003</v>
      </c>
      <c r="AB25" s="49">
        <v>4.3575740483999992</v>
      </c>
      <c r="AC25" s="49">
        <v>4.6076957723999987</v>
      </c>
      <c r="AD25" s="49">
        <v>5.0324766279999995</v>
      </c>
      <c r="AE25" s="49">
        <v>5.5142160285999999</v>
      </c>
      <c r="AF25" s="49">
        <v>6.005944039800001</v>
      </c>
      <c r="AG25" s="49">
        <v>6.456813856000001</v>
      </c>
      <c r="AH25" s="49">
        <v>6.7303156526000008</v>
      </c>
      <c r="AI25" s="49">
        <v>6.9093010000000001</v>
      </c>
      <c r="AJ25" s="49">
        <v>54.494912978952691</v>
      </c>
      <c r="AK25" s="49">
        <v>55.012161389394322</v>
      </c>
      <c r="AL25" s="49">
        <v>55.826140528883805</v>
      </c>
      <c r="AM25" s="49">
        <v>57.235744045981896</v>
      </c>
      <c r="AN25" s="49">
        <v>58.879088834516622</v>
      </c>
      <c r="AO25" s="49">
        <v>60.609903781118852</v>
      </c>
      <c r="AP25" s="49">
        <v>62.248388899760826</v>
      </c>
      <c r="AQ25" s="49">
        <v>63.268006078204088</v>
      </c>
      <c r="AR25" s="49">
        <v>63.946616410683369</v>
      </c>
      <c r="AS25" s="53">
        <v>3.8660361941004169</v>
      </c>
      <c r="AT25" s="53">
        <v>4.0171910124790928</v>
      </c>
      <c r="AU25" s="53">
        <v>4.2504192947688555</v>
      </c>
      <c r="AV25" s="53">
        <v>4.6414524472964294</v>
      </c>
      <c r="AW25" s="53">
        <v>5.0778820603582888</v>
      </c>
      <c r="AX25" s="53">
        <v>5.5163943458478215</v>
      </c>
      <c r="AY25" s="53">
        <v>5.9128513175361999</v>
      </c>
      <c r="AZ25" s="53">
        <v>6.1509201689590576</v>
      </c>
      <c r="BA25" s="53">
        <v>6.3058515115941232</v>
      </c>
      <c r="BB25" s="53">
        <v>52.979323013690049</v>
      </c>
      <c r="BC25" s="53">
        <v>53.523019241066031</v>
      </c>
      <c r="BD25" s="53">
        <v>54.367384672572939</v>
      </c>
      <c r="BE25" s="53">
        <v>55.797916940145491</v>
      </c>
      <c r="BF25" s="53">
        <v>57.416675628852573</v>
      </c>
      <c r="BG25" s="53">
        <v>59.066964715974784</v>
      </c>
      <c r="BH25" s="53">
        <v>60.579813244844829</v>
      </c>
      <c r="BI25" s="53">
        <v>61.497903200711534</v>
      </c>
      <c r="BJ25" s="53">
        <v>62.099296800037514</v>
      </c>
    </row>
    <row r="26" spans="1:62">
      <c r="B26" s="54">
        <f t="shared" si="2"/>
        <v>72</v>
      </c>
      <c r="C26" s="50">
        <v>2.4</v>
      </c>
      <c r="D26" s="52" t="e">
        <f>VLOOKUP(Table!C26,'Baby Growth Tracker'!$D$14:$E$99,2,FALSE)</f>
        <v>#N/A</v>
      </c>
      <c r="E26" s="49">
        <f>IF('Baby Growth Tracker'!$C$5="Male",Table!AA26,Table!AS26)</f>
        <v>3.9220094524580578</v>
      </c>
      <c r="F26" s="49">
        <f>IF('Baby Growth Tracker'!$C$5="Male",Table!AB26,Table!AT26)</f>
        <v>4.0738651713641714</v>
      </c>
      <c r="G26" s="49">
        <f>IF('Baby Growth Tracker'!$C$5="Male",Table!AC26,Table!AU26)</f>
        <v>4.3083645918081999</v>
      </c>
      <c r="H26" s="49">
        <f>IF('Baby Growth Tracker'!$C$5="Male",Table!AD26,Table!AV26)</f>
        <v>4.7020237938813452</v>
      </c>
      <c r="I26" s="49">
        <f>IF('Baby Growth Tracker'!$C$5="Male",Table!AE26,Table!AW26)</f>
        <v>5.1420777754883611</v>
      </c>
      <c r="J26" s="49">
        <f>IF('Baby Growth Tracker'!$C$5="Male",Table!AF26,Table!AX26)</f>
        <v>5.5849259503731128</v>
      </c>
      <c r="K26" s="49">
        <f>IF('Baby Growth Tracker'!$C$5="Male",Table!AG26,Table!AY26)</f>
        <v>5.9858700590920284</v>
      </c>
      <c r="L26" s="49">
        <f>IF('Baby Growth Tracker'!$C$5="Male",Table!AH26,Table!AZ26)</f>
        <v>6.2268812930118695</v>
      </c>
      <c r="M26" s="49">
        <f>IF('Baby Growth Tracker'!$C$5="Male",Table!AI26,Table!BA26)</f>
        <v>6.383824467748803</v>
      </c>
      <c r="N26" s="49" t="e">
        <f t="shared" si="0"/>
        <v>#N/A</v>
      </c>
      <c r="O26" s="50">
        <v>2.4</v>
      </c>
      <c r="P26" s="52" t="e">
        <f>VLOOKUP(Table!O26,'Baby Growth Tracker'!$D$14:$F$99,3,FALSE)</f>
        <v>#N/A</v>
      </c>
      <c r="Q26" s="49">
        <f>IF('Baby Growth Tracker'!$C$5="Male",Table!AJ26,Table!BB26)</f>
        <v>53.215193586607271</v>
      </c>
      <c r="R26" s="49">
        <f>IF('Baby Growth Tracker'!$C$5="Male",Table!AK26,Table!BC26)</f>
        <v>53.761366035958019</v>
      </c>
      <c r="S26" s="49">
        <f>IF('Baby Growth Tracker'!$C$5="Male",Table!AL26,Table!BD26)</f>
        <v>54.60911263387613</v>
      </c>
      <c r="T26" s="49">
        <f>IF('Baby Growth Tracker'!$C$5="Male",Table!AM26,Table!BE26)</f>
        <v>56.044101655900022</v>
      </c>
      <c r="U26" s="49">
        <f>IF('Baby Growth Tracker'!$C$5="Male",Table!AN26,Table!BF26)</f>
        <v>57.666010921371182</v>
      </c>
      <c r="V26" s="49">
        <f>IF('Baby Growth Tracker'!$C$5="Male",Table!AO26,Table!BG26)</f>
        <v>59.31748925208408</v>
      </c>
      <c r="W26" s="49">
        <f>IF('Baby Growth Tracker'!$C$5="Male",Table!AP26,Table!BH26)</f>
        <v>60.829673312564132</v>
      </c>
      <c r="X26" s="49">
        <f>IF('Baby Growth Tracker'!$C$5="Male",Table!AQ26,Table!BI26)</f>
        <v>61.746556781070268</v>
      </c>
      <c r="Y26" s="49">
        <f>IF('Baby Growth Tracker'!$C$5="Male",Table!AR26,Table!BJ26)</f>
        <v>62.346835638786231</v>
      </c>
      <c r="Z26" s="49" t="e">
        <f t="shared" si="1"/>
        <v>#N/A</v>
      </c>
      <c r="AA26" s="49">
        <v>4.2695761122000002</v>
      </c>
      <c r="AB26" s="49">
        <v>4.4304146966999989</v>
      </c>
      <c r="AC26" s="49">
        <v>4.6810875631999984</v>
      </c>
      <c r="AD26" s="49">
        <v>5.1079270874999994</v>
      </c>
      <c r="AE26" s="49">
        <v>5.5935523967999998</v>
      </c>
      <c r="AF26" s="49">
        <v>6.0907710989000012</v>
      </c>
      <c r="AG26" s="49">
        <v>6.5478964940000015</v>
      </c>
      <c r="AH26" s="49">
        <v>6.8257174073000009</v>
      </c>
      <c r="AI26" s="49">
        <v>7.0078040000000001</v>
      </c>
      <c r="AJ26" s="49">
        <v>54.75931926038789</v>
      </c>
      <c r="AK26" s="49">
        <v>55.275787141175648</v>
      </c>
      <c r="AL26" s="49">
        <v>56.088785272855162</v>
      </c>
      <c r="AM26" s="49">
        <v>57.497421556726337</v>
      </c>
      <c r="AN26" s="49">
        <v>59.140845590259353</v>
      </c>
      <c r="AO26" s="49">
        <v>60.873198595653548</v>
      </c>
      <c r="AP26" s="49">
        <v>62.514562192845958</v>
      </c>
      <c r="AQ26" s="49">
        <v>63.536688699422825</v>
      </c>
      <c r="AR26" s="49">
        <v>64.217280672815235</v>
      </c>
      <c r="AS26" s="53">
        <v>3.9220094524580578</v>
      </c>
      <c r="AT26" s="53">
        <v>4.0738651713641714</v>
      </c>
      <c r="AU26" s="53">
        <v>4.3083645918081999</v>
      </c>
      <c r="AV26" s="53">
        <v>4.7020237938813452</v>
      </c>
      <c r="AW26" s="53">
        <v>5.1420777754883611</v>
      </c>
      <c r="AX26" s="53">
        <v>5.5849259503731128</v>
      </c>
      <c r="AY26" s="53">
        <v>5.9858700590920284</v>
      </c>
      <c r="AZ26" s="53">
        <v>6.2268812930118695</v>
      </c>
      <c r="BA26" s="53">
        <v>6.383824467748803</v>
      </c>
      <c r="BB26" s="53">
        <v>53.215193586607271</v>
      </c>
      <c r="BC26" s="53">
        <v>53.761366035958019</v>
      </c>
      <c r="BD26" s="53">
        <v>54.60911263387613</v>
      </c>
      <c r="BE26" s="53">
        <v>56.044101655900022</v>
      </c>
      <c r="BF26" s="53">
        <v>57.666010921371182</v>
      </c>
      <c r="BG26" s="53">
        <v>59.31748925208408</v>
      </c>
      <c r="BH26" s="53">
        <v>60.829673312564132</v>
      </c>
      <c r="BI26" s="53">
        <v>61.746556781070268</v>
      </c>
      <c r="BJ26" s="53">
        <v>62.346835638786231</v>
      </c>
    </row>
    <row r="27" spans="1:62">
      <c r="A27" s="49" t="s">
        <v>11</v>
      </c>
      <c r="B27" s="54">
        <f t="shared" si="2"/>
        <v>75</v>
      </c>
      <c r="C27" s="50">
        <v>2.5</v>
      </c>
      <c r="D27" s="52" t="e">
        <f>VLOOKUP(Table!C27,'Baby Growth Tracker'!$D$14:$E$99,2,FALSE)</f>
        <v>#N/A</v>
      </c>
      <c r="E27" s="49">
        <f>IF('Baby Growth Tracker'!$C$5="Male",Table!AA27,Table!AS27)</f>
        <v>3.9978056080000002</v>
      </c>
      <c r="F27" s="49">
        <f>IF('Baby Growth Tracker'!$C$5="Male",Table!AB27,Table!AT27)</f>
        <v>4.1506385059999999</v>
      </c>
      <c r="G27" s="49">
        <f>IF('Baby Growth Tracker'!$C$5="Male",Table!AC27,Table!AU27)</f>
        <v>4.3870419820000004</v>
      </c>
      <c r="H27" s="49">
        <f>IF('Baby Growth Tracker'!$C$5="Male",Table!AD27,Table!AV27)</f>
        <v>4.7848204259999996</v>
      </c>
      <c r="I27" s="49">
        <f>IF('Baby Growth Tracker'!$C$5="Male",Table!AE27,Table!AW27)</f>
        <v>5.2305842140000003</v>
      </c>
      <c r="J27" s="49">
        <f>IF('Baby Growth Tracker'!$C$5="Male",Table!AF27,Table!AX27)</f>
        <v>5.680083196</v>
      </c>
      <c r="K27" s="49">
        <f>IF('Baby Growth Tracker'!$C$5="Male",Table!AG27,Table!AY27)</f>
        <v>6.0876407700000001</v>
      </c>
      <c r="L27" s="49">
        <f>IF('Baby Growth Tracker'!$C$5="Male",Table!AH27,Table!AZ27)</f>
        <v>6.3328370549999997</v>
      </c>
      <c r="M27" s="49">
        <f>IF('Baby Growth Tracker'!$C$5="Male",Table!AI27,Table!BA27)</f>
        <v>6.4925744139999999</v>
      </c>
      <c r="N27" s="49" t="e">
        <f t="shared" si="0"/>
        <v>#N/A</v>
      </c>
      <c r="O27" s="50">
        <v>2.5</v>
      </c>
      <c r="P27" s="52" t="e">
        <f>VLOOKUP(Table!O27,'Baby Growth Tracker'!$D$14:$F$99,3,FALSE)</f>
        <v>#N/A</v>
      </c>
      <c r="Q27" s="49">
        <f>IF('Baby Growth Tracker'!$C$5="Male",Table!AJ27,Table!BB27)</f>
        <v>53.629252917235391</v>
      </c>
      <c r="R27" s="49">
        <f>IF('Baby Growth Tracker'!$C$5="Male",Table!AK27,Table!BC27)</f>
        <v>54.179073639062608</v>
      </c>
      <c r="S27" s="49">
        <f>IF('Baby Growth Tracker'!$C$5="Male",Table!AL27,Table!BD27)</f>
        <v>55.031443057553382</v>
      </c>
      <c r="T27" s="49">
        <f>IF('Baby Growth Tracker'!$C$5="Male",Table!AM27,Table!BE27)</f>
        <v>56.471252168873022</v>
      </c>
      <c r="U27" s="49">
        <f>IF('Baby Growth Tracker'!$C$5="Male",Table!AN27,Table!BF27)</f>
        <v>58.093819060999998</v>
      </c>
      <c r="V27" s="49">
        <f>IF('Baby Growth Tracker'!$C$5="Male",Table!AO27,Table!BG27)</f>
        <v>59.740446937242901</v>
      </c>
      <c r="W27" s="49">
        <f>IF('Baby Growth Tracker'!$C$5="Male",Table!AP27,Table!BH27)</f>
        <v>61.243057507968153</v>
      </c>
      <c r="X27" s="49">
        <f>IF('Baby Growth Tracker'!$C$5="Male",Table!AQ27,Table!BI27)</f>
        <v>62.151655786981593</v>
      </c>
      <c r="Y27" s="49">
        <f>IF('Baby Growth Tracker'!$C$5="Male",Table!AR27,Table!BJ27)</f>
        <v>62.745469972374693</v>
      </c>
      <c r="Z27" s="49" t="e">
        <f t="shared" si="1"/>
        <v>#N/A</v>
      </c>
      <c r="AA27" s="49">
        <v>4.3423414500000002</v>
      </c>
      <c r="AB27" s="49">
        <v>4.5032553450000004</v>
      </c>
      <c r="AC27" s="49">
        <v>4.7544793539999999</v>
      </c>
      <c r="AD27" s="49">
        <v>5.1833775470000001</v>
      </c>
      <c r="AE27" s="49">
        <v>5.6728887649999997</v>
      </c>
      <c r="AF27" s="49">
        <v>6.1755981579999997</v>
      </c>
      <c r="AG27" s="49">
        <v>6.6389791320000002</v>
      </c>
      <c r="AH27" s="49">
        <v>6.9211191620000001</v>
      </c>
      <c r="AI27" s="49">
        <v>7.1062501320000004</v>
      </c>
      <c r="AJ27" s="49">
        <v>55.263217798862705</v>
      </c>
      <c r="AK27" s="49">
        <v>55.773450500641502</v>
      </c>
      <c r="AL27" s="49">
        <v>56.577721448031731</v>
      </c>
      <c r="AM27" s="49">
        <v>57.974398816365813</v>
      </c>
      <c r="AN27" s="49">
        <v>59.608953427000003</v>
      </c>
      <c r="AO27" s="49">
        <v>61.337880932010044</v>
      </c>
      <c r="AP27" s="49">
        <v>62.98158100386182</v>
      </c>
      <c r="AQ27" s="49">
        <v>64.007885488854129</v>
      </c>
      <c r="AR27" s="49">
        <v>64.692409090781325</v>
      </c>
      <c r="AS27" s="53">
        <v>3.9978056080000002</v>
      </c>
      <c r="AT27" s="53">
        <v>4.1506385059999999</v>
      </c>
      <c r="AU27" s="53">
        <v>4.3870419820000004</v>
      </c>
      <c r="AV27" s="53">
        <v>4.7848204259999996</v>
      </c>
      <c r="AW27" s="53">
        <v>5.2305842140000003</v>
      </c>
      <c r="AX27" s="53">
        <v>5.680083196</v>
      </c>
      <c r="AY27" s="53">
        <v>6.0876407700000001</v>
      </c>
      <c r="AZ27" s="53">
        <v>6.3328370549999997</v>
      </c>
      <c r="BA27" s="53">
        <v>6.4925744139999999</v>
      </c>
      <c r="BB27" s="53">
        <v>53.629252917235391</v>
      </c>
      <c r="BC27" s="53">
        <v>54.179073639062608</v>
      </c>
      <c r="BD27" s="53">
        <v>55.031443057553382</v>
      </c>
      <c r="BE27" s="53">
        <v>56.471252168873022</v>
      </c>
      <c r="BF27" s="53">
        <v>58.093819060999998</v>
      </c>
      <c r="BG27" s="53">
        <v>59.740446937242901</v>
      </c>
      <c r="BH27" s="53">
        <v>61.243057507968153</v>
      </c>
      <c r="BI27" s="53">
        <v>62.151655786981593</v>
      </c>
      <c r="BJ27" s="53">
        <v>62.745469972374693</v>
      </c>
    </row>
    <row r="28" spans="1:62">
      <c r="B28" s="54">
        <f t="shared" si="2"/>
        <v>78</v>
      </c>
      <c r="C28" s="50">
        <v>2.6</v>
      </c>
      <c r="D28" s="52">
        <f>VLOOKUP(Table!C28,'Baby Growth Tracker'!$D$14:$E$99,2,FALSE)</f>
        <v>6</v>
      </c>
      <c r="E28" s="49">
        <f>IF('Baby Growth Tracker'!$C$5="Male",Table!AA28,Table!AS28)</f>
        <v>4.0527633802</v>
      </c>
      <c r="F28" s="49">
        <f>IF('Baby Growth Tracker'!$C$5="Male",Table!AB28,Table!AT28)</f>
        <v>4.2062869063999999</v>
      </c>
      <c r="G28" s="49">
        <f>IF('Baby Growth Tracker'!$C$5="Male",Table!AC28,Table!AU28)</f>
        <v>4.4439304148000005</v>
      </c>
      <c r="H28" s="49">
        <f>IF('Baby Growth Tracker'!$C$5="Male",Table!AD28,Table!AV28)</f>
        <v>4.8442524867999994</v>
      </c>
      <c r="I28" s="49">
        <f>IF('Baby Growth Tracker'!$C$5="Male",Table!AE28,Table!AW28)</f>
        <v>5.2935218724000004</v>
      </c>
      <c r="J28" s="49">
        <f>IF('Baby Growth Tracker'!$C$5="Male",Table!AF28,Table!AX28)</f>
        <v>5.7472260747000004</v>
      </c>
      <c r="K28" s="49">
        <f>IF('Baby Growth Tracker'!$C$5="Male",Table!AG28,Table!AY28)</f>
        <v>6.1591536754999998</v>
      </c>
      <c r="L28" s="49">
        <f>IF('Baby Growth Tracker'!$C$5="Male",Table!AH28,Table!AZ28)</f>
        <v>6.4072256016999996</v>
      </c>
      <c r="M28" s="49">
        <f>IF('Baby Growth Tracker'!$C$5="Male",Table!AI28,Table!BA28)</f>
        <v>6.5689335293999997</v>
      </c>
      <c r="N28" s="49" t="str">
        <f t="shared" si="0"/>
        <v>75th</v>
      </c>
      <c r="O28" s="50">
        <v>2.6</v>
      </c>
      <c r="P28" s="52">
        <f>VLOOKUP(Table!O28,'Baby Growth Tracker'!$D$14:$F$99,3,FALSE)</f>
        <v>60</v>
      </c>
      <c r="Q28" s="49">
        <f>IF('Baby Growth Tracker'!$C$5="Male",Table!AJ28,Table!BB28)</f>
        <v>53.852267561894884</v>
      </c>
      <c r="R28" s="49">
        <f>IF('Baby Growth Tracker'!$C$5="Male",Table!AK28,Table!BC28)</f>
        <v>54.40450122253521</v>
      </c>
      <c r="S28" s="49">
        <f>IF('Baby Growth Tracker'!$C$5="Male",Table!AL28,Table!BD28)</f>
        <v>55.260191189940201</v>
      </c>
      <c r="T28" s="49">
        <f>IF('Baby Growth Tracker'!$C$5="Male",Table!AM28,Table!BE28)</f>
        <v>56.704473159809012</v>
      </c>
      <c r="U28" s="49">
        <f>IF('Baby Growth Tracker'!$C$5="Male",Table!AN28,Table!BF28)</f>
        <v>58.3304179183</v>
      </c>
      <c r="V28" s="49">
        <f>IF('Baby Growth Tracker'!$C$5="Male",Table!AO28,Table!BG28)</f>
        <v>59.978731756519586</v>
      </c>
      <c r="W28" s="49">
        <f>IF('Baby Growth Tracker'!$C$5="Male",Table!AP28,Table!BH28)</f>
        <v>61.481399607519371</v>
      </c>
      <c r="X28" s="49">
        <f>IF('Baby Growth Tracker'!$C$5="Male",Table!AQ28,Table!BI28)</f>
        <v>62.389365534152731</v>
      </c>
      <c r="Y28" s="49">
        <f>IF('Baby Growth Tracker'!$C$5="Male",Table!AR28,Table!BJ28)</f>
        <v>62.982500275418026</v>
      </c>
      <c r="Z28" s="49" t="str">
        <f t="shared" si="1"/>
        <v>75th</v>
      </c>
      <c r="AA28" s="49">
        <v>4.4073970946000003</v>
      </c>
      <c r="AB28" s="49">
        <v>4.5686709757999999</v>
      </c>
      <c r="AC28" s="49">
        <v>4.8207117041999998</v>
      </c>
      <c r="AD28" s="49">
        <v>5.2517204176999996</v>
      </c>
      <c r="AE28" s="49">
        <v>5.7447390867000001</v>
      </c>
      <c r="AF28" s="49">
        <v>6.2522600527999996</v>
      </c>
      <c r="AG28" s="49">
        <v>6.7211514556000003</v>
      </c>
      <c r="AH28" s="49">
        <v>7.0071473603000003</v>
      </c>
      <c r="AI28" s="49">
        <v>7.1950010000000004</v>
      </c>
      <c r="AJ28" s="49">
        <v>55.509945312450498</v>
      </c>
      <c r="AK28" s="49">
        <v>56.019849790057798</v>
      </c>
      <c r="AL28" s="49">
        <v>56.823779529875893</v>
      </c>
      <c r="AM28" s="49">
        <v>58.220392373383802</v>
      </c>
      <c r="AN28" s="49">
        <v>59.855758110900005</v>
      </c>
      <c r="AO28" s="49">
        <v>61.586635442866971</v>
      </c>
      <c r="AP28" s="49">
        <v>63.233280907520445</v>
      </c>
      <c r="AQ28" s="49">
        <v>64.261985970292614</v>
      </c>
      <c r="AR28" s="49">
        <v>64.948357778349788</v>
      </c>
      <c r="AS28" s="53">
        <v>4.0527633802</v>
      </c>
      <c r="AT28" s="53">
        <v>4.2062869063999999</v>
      </c>
      <c r="AU28" s="53">
        <v>4.4439304148000005</v>
      </c>
      <c r="AV28" s="53">
        <v>4.8442524867999994</v>
      </c>
      <c r="AW28" s="53">
        <v>5.2935218724000004</v>
      </c>
      <c r="AX28" s="53">
        <v>5.7472260747000004</v>
      </c>
      <c r="AY28" s="53">
        <v>6.1591536754999998</v>
      </c>
      <c r="AZ28" s="53">
        <v>6.4072256016999996</v>
      </c>
      <c r="BA28" s="53">
        <v>6.5689335293999997</v>
      </c>
      <c r="BB28" s="53">
        <v>53.852267561894884</v>
      </c>
      <c r="BC28" s="53">
        <v>54.40450122253521</v>
      </c>
      <c r="BD28" s="53">
        <v>55.260191189940201</v>
      </c>
      <c r="BE28" s="53">
        <v>56.704473159809012</v>
      </c>
      <c r="BF28" s="53">
        <v>58.3304179183</v>
      </c>
      <c r="BG28" s="53">
        <v>59.978731756519586</v>
      </c>
      <c r="BH28" s="53">
        <v>61.481399607519371</v>
      </c>
      <c r="BI28" s="53">
        <v>62.389365534152731</v>
      </c>
      <c r="BJ28" s="53">
        <v>62.982500275418026</v>
      </c>
    </row>
    <row r="29" spans="1:62">
      <c r="B29" s="54">
        <f t="shared" si="2"/>
        <v>81</v>
      </c>
      <c r="C29" s="50">
        <v>2.7</v>
      </c>
      <c r="D29" s="52" t="e">
        <f>VLOOKUP(Table!C29,'Baby Growth Tracker'!$D$14:$E$99,2,FALSE)</f>
        <v>#N/A</v>
      </c>
      <c r="E29" s="49">
        <f>IF('Baby Growth Tracker'!$C$5="Male",Table!AA29,Table!AS29)</f>
        <v>4.1072969291500003</v>
      </c>
      <c r="F29" s="49">
        <f>IF('Baby Growth Tracker'!$C$5="Male",Table!AB29,Table!AT29)</f>
        <v>4.2615041170900003</v>
      </c>
      <c r="G29" s="49">
        <f>IF('Baby Growth Tracker'!$C$5="Male",Table!AC29,Table!AU29)</f>
        <v>4.5003736932700003</v>
      </c>
      <c r="H29" s="49">
        <f>IF('Baby Growth Tracker'!$C$5="Male",Table!AD29,Table!AV29)</f>
        <v>4.9032088142799992</v>
      </c>
      <c r="I29" s="49">
        <f>IF('Baby Growth Tracker'!$C$5="Male",Table!AE29,Table!AW29)</f>
        <v>5.3559420344900008</v>
      </c>
      <c r="J29" s="49">
        <f>IF('Baby Growth Tracker'!$C$5="Male",Table!AF29,Table!AX29)</f>
        <v>5.8138047835900002</v>
      </c>
      <c r="K29" s="49">
        <f>IF('Baby Growth Tracker'!$C$5="Male",Table!AG29,Table!AY29)</f>
        <v>6.2300587801000002</v>
      </c>
      <c r="L29" s="49">
        <f>IF('Baby Growth Tracker'!$C$5="Male",Table!AH29,Table!AZ29)</f>
        <v>6.4809804079899997</v>
      </c>
      <c r="M29" s="49">
        <f>IF('Baby Growth Tracker'!$C$5="Male",Table!AI29,Table!BA29)</f>
        <v>6.6446423781899995</v>
      </c>
      <c r="N29" s="49" t="e">
        <f t="shared" si="0"/>
        <v>#N/A</v>
      </c>
      <c r="O29" s="50">
        <v>2.7</v>
      </c>
      <c r="P29" s="52" t="e">
        <f>VLOOKUP(Table!O29,'Baby Growth Tracker'!$D$14:$F$99,3,FALSE)</f>
        <v>#N/A</v>
      </c>
      <c r="Q29" s="49">
        <f>IF('Baby Growth Tracker'!$C$5="Male",Table!AJ29,Table!BB29)</f>
        <v>54.072433759341443</v>
      </c>
      <c r="R29" s="49">
        <f>IF('Baby Growth Tracker'!$C$5="Male",Table!AK29,Table!BC29)</f>
        <v>54.627055796620574</v>
      </c>
      <c r="S29" s="49">
        <f>IF('Baby Growth Tracker'!$C$5="Male",Table!AL29,Table!BD29)</f>
        <v>55.486038542089638</v>
      </c>
      <c r="T29" s="49">
        <f>IF('Baby Growth Tracker'!$C$5="Male",Table!AM29,Table!BE29)</f>
        <v>56.934776053743491</v>
      </c>
      <c r="U29" s="49">
        <f>IF('Baby Growth Tracker'!$C$5="Male",Table!AN29,Table!BF29)</f>
        <v>58.564125779080001</v>
      </c>
      <c r="V29" s="49">
        <f>IF('Baby Growth Tracker'!$C$5="Male",Table!AO29,Table!BG29)</f>
        <v>60.214205855288434</v>
      </c>
      <c r="W29" s="49">
        <f>IF('Baby Growth Tracker'!$C$5="Male",Table!AP29,Table!BH29)</f>
        <v>61.717052301561708</v>
      </c>
      <c r="X29" s="49">
        <f>IF('Baby Growth Tracker'!$C$5="Male",Table!AQ29,Table!BI29)</f>
        <v>62.624482029587305</v>
      </c>
      <c r="Y29" s="49">
        <f>IF('Baby Growth Tracker'!$C$5="Male",Table!AR29,Table!BJ29)</f>
        <v>63.217009592250612</v>
      </c>
      <c r="Z29" s="49" t="e">
        <f t="shared" si="1"/>
        <v>#N/A</v>
      </c>
      <c r="AA29" s="49">
        <v>4.4724527392000004</v>
      </c>
      <c r="AB29" s="49">
        <v>4.6340866065999995</v>
      </c>
      <c r="AC29" s="49">
        <v>4.8869440543999998</v>
      </c>
      <c r="AD29" s="49">
        <v>5.3200632883999992</v>
      </c>
      <c r="AE29" s="49">
        <v>5.8165894084000005</v>
      </c>
      <c r="AF29" s="49">
        <v>6.3289219475999996</v>
      </c>
      <c r="AG29" s="49">
        <v>6.8033237792000003</v>
      </c>
      <c r="AH29" s="49">
        <v>7.0931755586000005</v>
      </c>
      <c r="AI29" s="49">
        <v>7.2837757154</v>
      </c>
      <c r="AJ29" s="49">
        <v>55.752952006954779</v>
      </c>
      <c r="AK29" s="49">
        <v>56.262599407102158</v>
      </c>
      <c r="AL29" s="49">
        <v>57.066289741388609</v>
      </c>
      <c r="AM29" s="49">
        <v>58.462984115771434</v>
      </c>
      <c r="AN29" s="49">
        <v>60.099280964790005</v>
      </c>
      <c r="AO29" s="49">
        <v>61.832173308519799</v>
      </c>
      <c r="AP29" s="49">
        <v>63.481765499094742</v>
      </c>
      <c r="AQ29" s="49">
        <v>64.512841276272169</v>
      </c>
      <c r="AR29" s="49">
        <v>65.201028034078149</v>
      </c>
      <c r="AS29" s="53">
        <v>4.1072969291500003</v>
      </c>
      <c r="AT29" s="53">
        <v>4.2615041170900003</v>
      </c>
      <c r="AU29" s="53">
        <v>4.5003736932700003</v>
      </c>
      <c r="AV29" s="53">
        <v>4.9032088142799992</v>
      </c>
      <c r="AW29" s="53">
        <v>5.3559420344900008</v>
      </c>
      <c r="AX29" s="53">
        <v>5.8138047835900002</v>
      </c>
      <c r="AY29" s="53">
        <v>6.2300587801000002</v>
      </c>
      <c r="AZ29" s="53">
        <v>6.4809804079899997</v>
      </c>
      <c r="BA29" s="53">
        <v>6.6446423781899995</v>
      </c>
      <c r="BB29" s="53">
        <v>54.072433759341443</v>
      </c>
      <c r="BC29" s="53">
        <v>54.627055796620574</v>
      </c>
      <c r="BD29" s="53">
        <v>55.486038542089638</v>
      </c>
      <c r="BE29" s="53">
        <v>56.934776053743491</v>
      </c>
      <c r="BF29" s="53">
        <v>58.564125779080001</v>
      </c>
      <c r="BG29" s="53">
        <v>60.214205855288434</v>
      </c>
      <c r="BH29" s="53">
        <v>61.717052301561708</v>
      </c>
      <c r="BI29" s="53">
        <v>62.624482029587305</v>
      </c>
      <c r="BJ29" s="53">
        <v>63.217009592250612</v>
      </c>
    </row>
    <row r="30" spans="1:62">
      <c r="B30" s="54">
        <f t="shared" si="2"/>
        <v>84</v>
      </c>
      <c r="C30" s="50">
        <v>2.8</v>
      </c>
      <c r="D30" s="52" t="e">
        <f>VLOOKUP(Table!C30,'Baby Growth Tracker'!$D$14:$E$99,2,FALSE)</f>
        <v>#N/A</v>
      </c>
      <c r="E30" s="49">
        <f>IF('Baby Growth Tracker'!$C$5="Male",Table!AA30,Table!AS30)</f>
        <v>4.1614094832770006</v>
      </c>
      <c r="F30" s="49">
        <f>IF('Baby Growth Tracker'!$C$5="Male",Table!AB30,Table!AT30)</f>
        <v>4.3162933786410003</v>
      </c>
      <c r="G30" s="49">
        <f>IF('Baby Growth Tracker'!$C$5="Male",Table!AC30,Table!AU30)</f>
        <v>4.5563751791709999</v>
      </c>
      <c r="H30" s="49">
        <f>IF('Baby Growth Tracker'!$C$5="Male",Table!AD30,Table!AV30)</f>
        <v>4.9616931743939992</v>
      </c>
      <c r="I30" s="49">
        <f>IF('Baby Growth Tracker'!$C$5="Male",Table!AE30,Table!AW30)</f>
        <v>5.4178490856540007</v>
      </c>
      <c r="J30" s="49">
        <f>IF('Baby Growth Tracker'!$C$5="Male",Table!AF30,Table!AX30)</f>
        <v>5.8798243845059996</v>
      </c>
      <c r="K30" s="49">
        <f>IF('Baby Growth Tracker'!$C$5="Male",Table!AG30,Table!AY30)</f>
        <v>6.3003617271390002</v>
      </c>
      <c r="L30" s="49">
        <f>IF('Baby Growth Tracker'!$C$5="Male",Table!AH30,Table!AZ30)</f>
        <v>6.554107432296</v>
      </c>
      <c r="M30" s="49">
        <f>IF('Baby Growth Tracker'!$C$5="Male",Table!AI30,Table!BA30)</f>
        <v>6.7197071059569993</v>
      </c>
      <c r="N30" s="49" t="e">
        <f t="shared" si="0"/>
        <v>#N/A</v>
      </c>
      <c r="O30" s="50">
        <v>2.8</v>
      </c>
      <c r="P30" s="52" t="e">
        <f>VLOOKUP(Table!O30,'Baby Growth Tracker'!$D$14:$F$99,3,FALSE)</f>
        <v>#N/A</v>
      </c>
      <c r="Q30" s="49">
        <f>IF('Baby Growth Tracker'!$C$5="Male",Table!AJ30,Table!BB30)</f>
        <v>54.289834344448167</v>
      </c>
      <c r="R30" s="49">
        <f>IF('Baby Growth Tracker'!$C$5="Male",Table!AK30,Table!BC30)</f>
        <v>54.846820593746443</v>
      </c>
      <c r="S30" s="49">
        <f>IF('Baby Growth Tracker'!$C$5="Male",Table!AL30,Table!BD30)</f>
        <v>55.709068719406716</v>
      </c>
      <c r="T30" s="49">
        <f>IF('Baby Growth Tracker'!$C$5="Male",Table!AM30,Table!BE30)</f>
        <v>57.162244294974869</v>
      </c>
      <c r="U30" s="49">
        <f>IF('Baby Growth Tracker'!$C$5="Male",Table!AN30,Table!BF30)</f>
        <v>58.795024485140004</v>
      </c>
      <c r="V30" s="49">
        <f>IF('Baby Growth Tracker'!$C$5="Male",Table!AO30,Table!BG30)</f>
        <v>60.446947636705772</v>
      </c>
      <c r="W30" s="49">
        <f>IF('Baby Growth Tracker'!$C$5="Male",Table!AP30,Table!BH30)</f>
        <v>61.950089043429543</v>
      </c>
      <c r="X30" s="49">
        <f>IF('Baby Growth Tracker'!$C$5="Male",Table!AQ30,Table!BI30)</f>
        <v>62.857074816671158</v>
      </c>
      <c r="Y30" s="49">
        <f>IF('Baby Growth Tracker'!$C$5="Male",Table!AR30,Table!BJ30)</f>
        <v>63.44906451586148</v>
      </c>
      <c r="Z30" s="49" t="e">
        <f t="shared" si="1"/>
        <v>#N/A</v>
      </c>
      <c r="AA30" s="49">
        <v>4.5375083838000005</v>
      </c>
      <c r="AB30" s="49">
        <v>4.6995022373999991</v>
      </c>
      <c r="AC30" s="49">
        <v>4.9531764045999997</v>
      </c>
      <c r="AD30" s="49">
        <v>5.3884061590999988</v>
      </c>
      <c r="AE30" s="49">
        <v>5.8884397301000009</v>
      </c>
      <c r="AF30" s="49">
        <v>6.4055838423999996</v>
      </c>
      <c r="AG30" s="49">
        <v>6.8854961028000004</v>
      </c>
      <c r="AH30" s="49">
        <v>7.1792037569000007</v>
      </c>
      <c r="AI30" s="49">
        <v>7.3725385070999998</v>
      </c>
      <c r="AJ30" s="49">
        <v>55.992352921983731</v>
      </c>
      <c r="AK30" s="49">
        <v>56.501811432369379</v>
      </c>
      <c r="AL30" s="49">
        <v>57.305359939386705</v>
      </c>
      <c r="AM30" s="49">
        <v>58.702275845773961</v>
      </c>
      <c r="AN30" s="49">
        <v>60.339618758627005</v>
      </c>
      <c r="AO30" s="49">
        <v>62.074588353860008</v>
      </c>
      <c r="AP30" s="49">
        <v>63.727128017397234</v>
      </c>
      <c r="AQ30" s="49">
        <v>64.760545342488001</v>
      </c>
      <c r="AR30" s="49">
        <v>65.450514700048799</v>
      </c>
      <c r="AS30" s="53">
        <v>4.1614094832770006</v>
      </c>
      <c r="AT30" s="53">
        <v>4.3162933786410003</v>
      </c>
      <c r="AU30" s="53">
        <v>4.5563751791709999</v>
      </c>
      <c r="AV30" s="53">
        <v>4.9616931743939992</v>
      </c>
      <c r="AW30" s="53">
        <v>5.4178490856540007</v>
      </c>
      <c r="AX30" s="53">
        <v>5.8798243845059996</v>
      </c>
      <c r="AY30" s="53">
        <v>6.3003617271390002</v>
      </c>
      <c r="AZ30" s="53">
        <v>6.554107432296</v>
      </c>
      <c r="BA30" s="53">
        <v>6.7197071059569993</v>
      </c>
      <c r="BB30" s="53">
        <v>54.289834344448167</v>
      </c>
      <c r="BC30" s="53">
        <v>54.846820593746443</v>
      </c>
      <c r="BD30" s="53">
        <v>55.709068719406716</v>
      </c>
      <c r="BE30" s="53">
        <v>57.162244294974869</v>
      </c>
      <c r="BF30" s="53">
        <v>58.795024485140004</v>
      </c>
      <c r="BG30" s="53">
        <v>60.446947636705772</v>
      </c>
      <c r="BH30" s="53">
        <v>61.950089043429543</v>
      </c>
      <c r="BI30" s="53">
        <v>62.857074816671158</v>
      </c>
      <c r="BJ30" s="53">
        <v>63.44906451586148</v>
      </c>
    </row>
    <row r="31" spans="1:62">
      <c r="B31" s="54">
        <f t="shared" si="2"/>
        <v>87</v>
      </c>
      <c r="C31" s="50">
        <v>2.9</v>
      </c>
      <c r="D31" s="52" t="e">
        <f>VLOOKUP(Table!C31,'Baby Growth Tracker'!$D$14:$E$99,2,FALSE)</f>
        <v>#N/A</v>
      </c>
      <c r="E31" s="49">
        <f>IF('Baby Growth Tracker'!$C$5="Male",Table!AA31,Table!AS31)</f>
        <v>4.2151042486320005</v>
      </c>
      <c r="F31" s="49">
        <f>IF('Baby Growth Tracker'!$C$5="Male",Table!AB31,Table!AT31)</f>
        <v>4.3706579134555001</v>
      </c>
      <c r="G31" s="49">
        <f>IF('Baby Growth Tracker'!$C$5="Male",Table!AC31,Table!AU31)</f>
        <v>4.6119382183996995</v>
      </c>
      <c r="H31" s="49">
        <f>IF('Baby Growth Tracker'!$C$5="Male",Table!AD31,Table!AV31)</f>
        <v>5.019709313737299</v>
      </c>
      <c r="I31" s="49">
        <f>IF('Baby Growth Tracker'!$C$5="Male",Table!AE31,Table!AW31)</f>
        <v>5.4792473832569009</v>
      </c>
      <c r="J31" s="49">
        <f>IF('Baby Growth Tracker'!$C$5="Male",Table!AF31,Table!AX31)</f>
        <v>5.9452899027283994</v>
      </c>
      <c r="K31" s="49">
        <f>IF('Baby Growth Tracker'!$C$5="Male",Table!AG31,Table!AY31)</f>
        <v>6.3700681185299999</v>
      </c>
      <c r="L31" s="49">
        <f>IF('Baby Growth Tracker'!$C$5="Male",Table!AH31,Table!AZ31)</f>
        <v>6.6266125905743998</v>
      </c>
      <c r="M31" s="49">
        <f>IF('Baby Growth Tracker'!$C$5="Male",Table!AI31,Table!BA31)</f>
        <v>6.7941338159874993</v>
      </c>
      <c r="N31" s="49" t="e">
        <f t="shared" si="0"/>
        <v>#N/A</v>
      </c>
      <c r="O31" s="50">
        <v>2.9</v>
      </c>
      <c r="P31" s="52" t="e">
        <f>VLOOKUP(Table!O31,'Baby Growth Tracker'!$D$14:$F$99,3,FALSE)</f>
        <v>#N/A</v>
      </c>
      <c r="Q31" s="49">
        <f>IF('Baby Growth Tracker'!$C$5="Male",Table!AJ31,Table!BB31)</f>
        <v>54.504548834223719</v>
      </c>
      <c r="R31" s="49">
        <f>IF('Baby Growth Tracker'!$C$5="Male",Table!AK31,Table!BC31)</f>
        <v>55.063875524249426</v>
      </c>
      <c r="S31" s="49">
        <f>IF('Baby Growth Tracker'!$C$5="Male",Table!AL31,Table!BD31)</f>
        <v>55.929362005396513</v>
      </c>
      <c r="T31" s="49">
        <f>IF('Baby Growth Tracker'!$C$5="Male",Table!AM31,Table!BE31)</f>
        <v>57.386958032065799</v>
      </c>
      <c r="U31" s="49">
        <f>IF('Baby Growth Tracker'!$C$5="Male",Table!AN31,Table!BF31)</f>
        <v>59.023192665569205</v>
      </c>
      <c r="V31" s="49">
        <f>IF('Baby Growth Tracker'!$C$5="Male",Table!AO31,Table!BG31)</f>
        <v>60.677032451862082</v>
      </c>
      <c r="W31" s="49">
        <f>IF('Baby Growth Tracker'!$C$5="Male",Table!AP31,Table!BH31)</f>
        <v>62.180580463729541</v>
      </c>
      <c r="X31" s="49">
        <f>IF('Baby Growth Tracker'!$C$5="Male",Table!AQ31,Table!BI31)</f>
        <v>63.087210798880101</v>
      </c>
      <c r="Y31" s="49">
        <f>IF('Baby Growth Tracker'!$C$5="Male",Table!AR31,Table!BJ31)</f>
        <v>63.678729138466537</v>
      </c>
      <c r="Z31" s="49" t="e">
        <f t="shared" si="1"/>
        <v>#N/A</v>
      </c>
      <c r="AA31" s="49">
        <v>4.6025640284000007</v>
      </c>
      <c r="AB31" s="49">
        <v>4.7649178681999986</v>
      </c>
      <c r="AC31" s="49">
        <v>5.0194087547999997</v>
      </c>
      <c r="AD31" s="49">
        <v>5.4567490297999983</v>
      </c>
      <c r="AE31" s="49">
        <v>5.9602900518000013</v>
      </c>
      <c r="AF31" s="49">
        <v>6.4822457371999995</v>
      </c>
      <c r="AG31" s="49">
        <v>6.9676684264000004</v>
      </c>
      <c r="AH31" s="49">
        <v>7.2652319552000009</v>
      </c>
      <c r="AI31" s="49">
        <v>7.4613012987999996</v>
      </c>
      <c r="AJ31" s="49">
        <v>56.228258322851921</v>
      </c>
      <c r="AK31" s="49">
        <v>56.737593318481558</v>
      </c>
      <c r="AL31" s="49">
        <v>57.541093559358465</v>
      </c>
      <c r="AM31" s="49">
        <v>58.938365235241641</v>
      </c>
      <c r="AN31" s="49">
        <v>60.576864368097901</v>
      </c>
      <c r="AO31" s="49">
        <v>62.313970645868395</v>
      </c>
      <c r="AP31" s="49">
        <v>63.969457975888645</v>
      </c>
      <c r="AQ31" s="49">
        <v>65.005188357208027</v>
      </c>
      <c r="AR31" s="49">
        <v>65.696908840111604</v>
      </c>
      <c r="AS31" s="53">
        <v>4.2151042486320005</v>
      </c>
      <c r="AT31" s="53">
        <v>4.3706579134555001</v>
      </c>
      <c r="AU31" s="53">
        <v>4.6119382183996995</v>
      </c>
      <c r="AV31" s="53">
        <v>5.019709313737299</v>
      </c>
      <c r="AW31" s="53">
        <v>5.4792473832569009</v>
      </c>
      <c r="AX31" s="53">
        <v>5.9452899027283994</v>
      </c>
      <c r="AY31" s="53">
        <v>6.3700681185299999</v>
      </c>
      <c r="AZ31" s="53">
        <v>6.6266125905743998</v>
      </c>
      <c r="BA31" s="53">
        <v>6.7941338159874993</v>
      </c>
      <c r="BB31" s="53">
        <v>54.504548834223719</v>
      </c>
      <c r="BC31" s="53">
        <v>55.063875524249426</v>
      </c>
      <c r="BD31" s="53">
        <v>55.929362005396513</v>
      </c>
      <c r="BE31" s="53">
        <v>57.386958032065799</v>
      </c>
      <c r="BF31" s="53">
        <v>59.023192665569205</v>
      </c>
      <c r="BG31" s="53">
        <v>60.677032451862082</v>
      </c>
      <c r="BH31" s="53">
        <v>62.180580463729541</v>
      </c>
      <c r="BI31" s="53">
        <v>63.087210798880101</v>
      </c>
      <c r="BJ31" s="53">
        <v>63.678729138466537</v>
      </c>
    </row>
    <row r="32" spans="1:62">
      <c r="A32" s="49" t="s">
        <v>11</v>
      </c>
      <c r="B32" s="54">
        <f t="shared" si="2"/>
        <v>90</v>
      </c>
      <c r="C32" s="50">
        <v>3</v>
      </c>
      <c r="D32" s="52" t="e">
        <f>VLOOKUP(Table!C32,'Baby Growth Tracker'!$D$14:$E$99,2,FALSE)</f>
        <v>#N/A</v>
      </c>
      <c r="E32" s="49">
        <f>IF('Baby Growth Tracker'!$C$5="Male",Table!AA32,Table!AS32)</f>
        <v>4.26838440920839</v>
      </c>
      <c r="F32" s="49">
        <f>IF('Baby Growth Tracker'!$C$5="Male",Table!AB32,Table!AT32)</f>
        <v>4.4246009258355699</v>
      </c>
      <c r="G32" s="49">
        <f>IF('Baby Growth Tracker'!$C$5="Male",Table!AC32,Table!AU32)</f>
        <v>4.6670661408744598</v>
      </c>
      <c r="H32" s="49">
        <f>IF('Baby Growth Tracker'!$C$5="Male",Table!AD32,Table!AV32)</f>
        <v>5.077260959459899</v>
      </c>
      <c r="I32" s="49">
        <f>IF('Baby Growth Tracker'!$C$5="Male",Table!AE32,Table!AW32)</f>
        <v>5.5401412567692709</v>
      </c>
      <c r="J32" s="49">
        <f>IF('Baby Growth Tracker'!$C$5="Male",Table!AF32,Table!AX32)</f>
        <v>6.010206327275589</v>
      </c>
      <c r="K32" s="49">
        <f>IF('Baby Growth Tracker'!$C$5="Male",Table!AG32,Table!AY32)</f>
        <v>6.4391835150686196</v>
      </c>
      <c r="L32" s="49">
        <f>IF('Baby Growth Tracker'!$C$5="Male",Table!AH32,Table!AZ32)</f>
        <v>6.6985017565516793</v>
      </c>
      <c r="M32" s="49">
        <f>IF('Baby Growth Tracker'!$C$5="Male",Table!AI32,Table!BA32)</f>
        <v>6.867928569430239</v>
      </c>
      <c r="N32" s="49" t="e">
        <f t="shared" si="0"/>
        <v>#N/A</v>
      </c>
      <c r="O32" s="50">
        <v>3</v>
      </c>
      <c r="P32" s="52" t="e">
        <f>VLOOKUP(Table!O32,'Baby Growth Tracker'!$D$14:$F$99,3,FALSE)</f>
        <v>#N/A</v>
      </c>
      <c r="Q32" s="49">
        <f>IF('Baby Growth Tracker'!$C$5="Male",Table!AJ32,Table!BB32)</f>
        <v>54.716653587195729</v>
      </c>
      <c r="R32" s="49">
        <f>IF('Baby Growth Tracker'!$C$5="Male",Table!AK32,Table!BC32)</f>
        <v>55.278297335538916</v>
      </c>
      <c r="S32" s="49">
        <f>IF('Baby Growth Tracker'!$C$5="Male",Table!AL32,Table!BD32)</f>
        <v>56.146995520257263</v>
      </c>
      <c r="T32" s="49">
        <f>IF('Baby Growth Tracker'!$C$5="Male",Table!AM32,Table!BE32)</f>
        <v>57.608994274443674</v>
      </c>
      <c r="U32" s="49">
        <f>IF('Baby Growth Tracker'!$C$5="Male",Table!AN32,Table!BF32)</f>
        <v>59.248705888709267</v>
      </c>
      <c r="V32" s="49">
        <f>IF('Baby Growth Tracker'!$C$5="Male",Table!AO32,Table!BG32)</f>
        <v>60.904532743320374</v>
      </c>
      <c r="W32" s="49">
        <f>IF('Baby Growth Tracker'!$C$5="Male",Table!AP32,Table!BH32)</f>
        <v>62.408594501907665</v>
      </c>
      <c r="X32" s="49">
        <f>IF('Baby Growth Tracker'!$C$5="Male",Table!AQ32,Table!BI32)</f>
        <v>63.314954361727729</v>
      </c>
      <c r="Y32" s="49">
        <f>IF('Baby Growth Tracker'!$C$5="Male",Table!AR32,Table!BJ32)</f>
        <v>63.906065166082058</v>
      </c>
      <c r="Z32" s="49" t="e">
        <f t="shared" si="1"/>
        <v>#N/A</v>
      </c>
      <c r="AA32" s="49">
        <v>4.6676196729999999</v>
      </c>
      <c r="AB32" s="49">
        <v>4.830333499</v>
      </c>
      <c r="AC32" s="49">
        <v>5.0856411050000006</v>
      </c>
      <c r="AD32" s="49">
        <v>5.5250919004999997</v>
      </c>
      <c r="AE32" s="49">
        <v>6.0321403734999999</v>
      </c>
      <c r="AF32" s="49">
        <v>6.5589076320000004</v>
      </c>
      <c r="AG32" s="49">
        <v>7.0498407499999995</v>
      </c>
      <c r="AH32" s="49">
        <v>7.3512601535000002</v>
      </c>
      <c r="AI32" s="49">
        <v>7.5500640905000003</v>
      </c>
      <c r="AJ32" s="49">
        <v>56.460773935564333</v>
      </c>
      <c r="AK32" s="49">
        <v>56.970048116973871</v>
      </c>
      <c r="AL32" s="49">
        <v>57.773589831016665</v>
      </c>
      <c r="AM32" s="49">
        <v>59.171346025482386</v>
      </c>
      <c r="AN32" s="49">
        <v>60.811106962028553</v>
      </c>
      <c r="AO32" s="49">
        <v>62.550406674004741</v>
      </c>
      <c r="AP32" s="49">
        <v>64.208841341299774</v>
      </c>
      <c r="AQ32" s="49">
        <v>65.246856940750533</v>
      </c>
      <c r="AR32" s="49">
        <v>65.940297920603768</v>
      </c>
      <c r="AS32" s="53">
        <v>4.26838440920839</v>
      </c>
      <c r="AT32" s="53">
        <v>4.4246009258355699</v>
      </c>
      <c r="AU32" s="53">
        <v>4.6670661408744598</v>
      </c>
      <c r="AV32" s="53">
        <v>5.077260959459899</v>
      </c>
      <c r="AW32" s="53">
        <v>5.5401412567692709</v>
      </c>
      <c r="AX32" s="53">
        <v>6.010206327275589</v>
      </c>
      <c r="AY32" s="53">
        <v>6.4391835150686196</v>
      </c>
      <c r="AZ32" s="53">
        <v>6.6985017565516793</v>
      </c>
      <c r="BA32" s="53">
        <v>6.867928569430239</v>
      </c>
      <c r="BB32" s="53">
        <v>54.716653587195729</v>
      </c>
      <c r="BC32" s="53">
        <v>55.278297335538916</v>
      </c>
      <c r="BD32" s="53">
        <v>56.146995520257263</v>
      </c>
      <c r="BE32" s="53">
        <v>57.608994274443674</v>
      </c>
      <c r="BF32" s="53">
        <v>59.248705888709267</v>
      </c>
      <c r="BG32" s="53">
        <v>60.904532743320374</v>
      </c>
      <c r="BH32" s="53">
        <v>62.408594501907665</v>
      </c>
      <c r="BI32" s="53">
        <v>63.314954361727729</v>
      </c>
      <c r="BJ32" s="53">
        <v>63.906065166082058</v>
      </c>
    </row>
    <row r="33" spans="1:62">
      <c r="B33" s="54">
        <f t="shared" si="2"/>
        <v>93</v>
      </c>
      <c r="C33" s="50">
        <v>3.1</v>
      </c>
      <c r="D33" s="52" t="e">
        <f>VLOOKUP(Table!C33,'Baby Growth Tracker'!$D$14:$E$99,2,FALSE)</f>
        <v>#N/A</v>
      </c>
      <c r="E33" s="49">
        <f>IF('Baby Growth Tracker'!$C$5="Male",Table!AA33,Table!AS33)</f>
        <v>4.3212531272478349</v>
      </c>
      <c r="F33" s="49">
        <f>IF('Baby Growth Tracker'!$C$5="Male",Table!AB33,Table!AT33)</f>
        <v>4.4781256020515459</v>
      </c>
      <c r="G33" s="49">
        <f>IF('Baby Growth Tracker'!$C$5="Male",Table!AC33,Table!AU33)</f>
        <v>4.721762260431186</v>
      </c>
      <c r="H33" s="49">
        <f>IF('Baby Growth Tracker'!$C$5="Male",Table!AD33,Table!AV33)</f>
        <v>5.1343518191886037</v>
      </c>
      <c r="I33" s="49">
        <f>IF('Baby Growth Tracker'!$C$5="Male",Table!AE33,Table!AW33)</f>
        <v>5.6005350078915681</v>
      </c>
      <c r="J33" s="49">
        <f>IF('Baby Growth Tracker'!$C$5="Male",Table!AF33,Table!AX33)</f>
        <v>6.074578611190864</v>
      </c>
      <c r="K33" s="49">
        <f>IF('Baby Growth Tracker'!$C$5="Male",Table!AG33,Table!AY33)</f>
        <v>6.5077134367362168</v>
      </c>
      <c r="L33" s="49">
        <f>IF('Baby Growth Tracker'!$C$5="Male",Table!AH33,Table!AZ33)</f>
        <v>6.7697807619626857</v>
      </c>
      <c r="M33" s="49">
        <f>IF('Baby Growth Tracker'!$C$5="Male",Table!AI33,Table!BA33)</f>
        <v>6.9410973854615072</v>
      </c>
      <c r="N33" s="49" t="e">
        <f t="shared" si="0"/>
        <v>#N/A</v>
      </c>
      <c r="O33" s="50">
        <v>3.1</v>
      </c>
      <c r="P33" s="52" t="e">
        <f>VLOOKUP(Table!O33,'Baby Growth Tracker'!$D$14:$F$99,3,FALSE)</f>
        <v>#N/A</v>
      </c>
      <c r="Q33" s="49">
        <f>IF('Baby Growth Tracker'!$C$5="Male",Table!AJ33,Table!BB33)</f>
        <v>54.926221954166436</v>
      </c>
      <c r="R33" s="49">
        <f>IF('Baby Growth Tracker'!$C$5="Male",Table!AK33,Table!BC33)</f>
        <v>55.490159762661499</v>
      </c>
      <c r="S33" s="49">
        <f>IF('Baby Growth Tracker'!$C$5="Male",Table!AL33,Table!BD33)</f>
        <v>56.362043370927758</v>
      </c>
      <c r="T33" s="49">
        <f>IF('Baby Growth Tracker'!$C$5="Male",Table!AM33,Table!BE33)</f>
        <v>57.828427040595002</v>
      </c>
      <c r="U33" s="49">
        <f>IF('Baby Growth Tracker'!$C$5="Male",Table!AN33,Table!BF33)</f>
        <v>59.471636805990649</v>
      </c>
      <c r="V33" s="49">
        <f>IF('Baby Growth Tracker'!$C$5="Male",Table!AO33,Table!BG33)</f>
        <v>61.129518181011974</v>
      </c>
      <c r="W33" s="49">
        <f>IF('Baby Growth Tracker'!$C$5="Male",Table!AP33,Table!BH33)</f>
        <v>62.634196530858134</v>
      </c>
      <c r="X33" s="49">
        <f>IF('Baby Growth Tracker'!$C$5="Male",Table!AQ33,Table!BI33)</f>
        <v>63.540367488308377</v>
      </c>
      <c r="Y33" s="49">
        <f>IF('Baby Growth Tracker'!$C$5="Male",Table!AR33,Table!BJ33)</f>
        <v>64.131132027119818</v>
      </c>
      <c r="Z33" s="49" t="e">
        <f t="shared" si="1"/>
        <v>#N/A</v>
      </c>
      <c r="AA33" s="55">
        <v>4.7326753176</v>
      </c>
      <c r="AB33" s="55">
        <v>4.8957491297999995</v>
      </c>
      <c r="AC33" s="55">
        <v>5.1518734552000005</v>
      </c>
      <c r="AD33" s="55">
        <v>5.5934347712000001</v>
      </c>
      <c r="AE33" s="55">
        <v>6.1039906952000003</v>
      </c>
      <c r="AF33" s="55">
        <v>6.6355695268000003</v>
      </c>
      <c r="AG33" s="55">
        <v>7.1320130735999996</v>
      </c>
      <c r="AH33" s="55">
        <v>7.4372883518000004</v>
      </c>
      <c r="AI33" s="55">
        <v>7.6388268822000001</v>
      </c>
      <c r="AJ33" s="55">
        <v>56.690001168847573</v>
      </c>
      <c r="AK33" s="55">
        <v>57.199274692713423</v>
      </c>
      <c r="AL33" s="55">
        <v>58.002943982059357</v>
      </c>
      <c r="AM33" s="55">
        <v>59.401308216244018</v>
      </c>
      <c r="AN33" s="55">
        <v>61.042432179638425</v>
      </c>
      <c r="AO33" s="55">
        <v>62.783979520838713</v>
      </c>
      <c r="AP33" s="55">
        <v>64.44536070259727</v>
      </c>
      <c r="AQ33" s="55">
        <v>65.485634315268385</v>
      </c>
      <c r="AR33" s="55">
        <v>66.180765981319652</v>
      </c>
      <c r="AS33" s="53">
        <v>4.3212531272478349</v>
      </c>
      <c r="AT33" s="53">
        <v>4.4781256020515459</v>
      </c>
      <c r="AU33" s="53">
        <v>4.721762260431186</v>
      </c>
      <c r="AV33" s="53">
        <v>5.1343518191886037</v>
      </c>
      <c r="AW33" s="53">
        <v>5.6005350078915681</v>
      </c>
      <c r="AX33" s="53">
        <v>6.074578611190864</v>
      </c>
      <c r="AY33" s="53">
        <v>6.5077134367362168</v>
      </c>
      <c r="AZ33" s="53">
        <v>6.7697807619626857</v>
      </c>
      <c r="BA33" s="53">
        <v>6.9410973854615072</v>
      </c>
      <c r="BB33" s="53">
        <v>54.926221954166436</v>
      </c>
      <c r="BC33" s="53">
        <v>55.490159762661499</v>
      </c>
      <c r="BD33" s="53">
        <v>56.362043370927758</v>
      </c>
      <c r="BE33" s="53">
        <v>57.828427040595002</v>
      </c>
      <c r="BF33" s="53">
        <v>59.471636805990649</v>
      </c>
      <c r="BG33" s="53">
        <v>61.129518181011974</v>
      </c>
      <c r="BH33" s="53">
        <v>62.634196530858134</v>
      </c>
      <c r="BI33" s="53">
        <v>63.540367488308377</v>
      </c>
      <c r="BJ33" s="53">
        <v>64.131132027119818</v>
      </c>
    </row>
    <row r="34" spans="1:62">
      <c r="B34" s="54">
        <f t="shared" si="2"/>
        <v>96</v>
      </c>
      <c r="C34" s="50">
        <v>3.2</v>
      </c>
      <c r="D34" s="52" t="e">
        <f>VLOOKUP(Table!C34,'Baby Growth Tracker'!$D$14:$E$99,2,FALSE)</f>
        <v>#N/A</v>
      </c>
      <c r="E34" s="49">
        <f>IF('Baby Growth Tracker'!$C$5="Male",Table!AA34,Table!AS34)</f>
        <v>4.3737135435343006</v>
      </c>
      <c r="F34" s="49">
        <f>IF('Baby Growth Tracker'!$C$5="Male",Table!AB34,Table!AT34)</f>
        <v>4.5312351104112807</v>
      </c>
      <c r="G34" s="49">
        <f>IF('Baby Growth Tracker'!$C$5="Male",Table!AC34,Table!AU34)</f>
        <v>4.7760298747285894</v>
      </c>
      <c r="H34" s="49">
        <f>IF('Baby Growth Tracker'!$C$5="Male",Table!AD34,Table!AV34)</f>
        <v>5.1909855809573875</v>
      </c>
      <c r="I34" s="49">
        <f>IF('Baby Growth Tracker'!$C$5="Male",Table!AE34,Table!AW34)</f>
        <v>5.660432910677847</v>
      </c>
      <c r="J34" s="49">
        <f>IF('Baby Growth Tracker'!$C$5="Male",Table!AF34,Table!AX34)</f>
        <v>6.1384116718229906</v>
      </c>
      <c r="K34" s="49">
        <f>IF('Baby Growth Tracker'!$C$5="Male",Table!AG34,Table!AY34)</f>
        <v>6.5756633629977319</v>
      </c>
      <c r="L34" s="49">
        <f>IF('Baby Growth Tracker'!$C$5="Male",Table!AH34,Table!AZ34)</f>
        <v>6.8404553967875383</v>
      </c>
      <c r="M34" s="49">
        <f>IF('Baby Growth Tracker'!$C$5="Male",Table!AI34,Table!BA34)</f>
        <v>7.013646241452836</v>
      </c>
      <c r="N34" s="49" t="e">
        <f t="shared" si="0"/>
        <v>#N/A</v>
      </c>
      <c r="O34" s="50">
        <v>3.2</v>
      </c>
      <c r="P34" s="52" t="e">
        <f>VLOOKUP(Table!O34,'Baby Growth Tracker'!$D$14:$F$99,3,FALSE)</f>
        <v>#N/A</v>
      </c>
      <c r="Q34" s="49">
        <f>IF('Baby Growth Tracker'!$C$5="Male",Table!AJ34,Table!BB34)</f>
        <v>55.133324420849171</v>
      </c>
      <c r="R34" s="49">
        <f>IF('Baby Growth Tracker'!$C$5="Male",Table!AK34,Table!BC34)</f>
        <v>55.699533670772041</v>
      </c>
      <c r="S34" s="49">
        <f>IF('Baby Growth Tracker'!$C$5="Male",Table!AL34,Table!BD34)</f>
        <v>56.574576793091019</v>
      </c>
      <c r="T34" s="49">
        <f>IF('Baby Growth Tracker'!$C$5="Male",Table!AM34,Table!BE34)</f>
        <v>58.045327498345983</v>
      </c>
      <c r="U34" s="49">
        <f>IF('Baby Growth Tracker'!$C$5="Male",Table!AN34,Table!BF34)</f>
        <v>59.692055288116464</v>
      </c>
      <c r="V34" s="49">
        <f>IF('Baby Growth Tracker'!$C$5="Male",Table!AO34,Table!BG34)</f>
        <v>61.352055790934337</v>
      </c>
      <c r="W34" s="49">
        <f>IF('Baby Growth Tracker'!$C$5="Male",Table!AP34,Table!BH34)</f>
        <v>62.857449474976995</v>
      </c>
      <c r="X34" s="49">
        <f>IF('Baby Growth Tracker'!$C$5="Male",Table!AQ34,Table!BI34)</f>
        <v>63.763509868803723</v>
      </c>
      <c r="Y34" s="49">
        <f>IF('Baby Growth Tracker'!$C$5="Male",Table!AR34,Table!BJ34)</f>
        <v>64.353986975345947</v>
      </c>
      <c r="Z34" s="49" t="e">
        <f t="shared" si="1"/>
        <v>#N/A</v>
      </c>
      <c r="AA34" s="55">
        <v>4.7977309622000002</v>
      </c>
      <c r="AB34" s="55">
        <v>4.9611647605999991</v>
      </c>
      <c r="AC34" s="55">
        <v>5.2181058054000005</v>
      </c>
      <c r="AD34" s="55">
        <v>5.6617776419000005</v>
      </c>
      <c r="AE34" s="55">
        <v>6.1758410169000006</v>
      </c>
      <c r="AF34" s="55">
        <v>6.7122314216000003</v>
      </c>
      <c r="AG34" s="55">
        <v>7.2141853971999996</v>
      </c>
      <c r="AH34" s="55">
        <v>7.5233165501000006</v>
      </c>
      <c r="AI34" s="55">
        <v>7.7275896738999998</v>
      </c>
      <c r="AJ34" s="55">
        <v>56.916037324002659</v>
      </c>
      <c r="AK34" s="55">
        <v>57.425367926594653</v>
      </c>
      <c r="AL34" s="55">
        <v>58.229247430839138</v>
      </c>
      <c r="AM34" s="55">
        <v>59.628338244469319</v>
      </c>
      <c r="AN34" s="55">
        <v>61.27092229823996</v>
      </c>
      <c r="AO34" s="55">
        <v>63.014769023497024</v>
      </c>
      <c r="AP34" s="55">
        <v>64.679095430861878</v>
      </c>
      <c r="AQ34" s="55">
        <v>65.721600465409935</v>
      </c>
      <c r="AR34" s="55">
        <v>66.418393797303452</v>
      </c>
      <c r="AS34" s="53">
        <v>4.3737135435343006</v>
      </c>
      <c r="AT34" s="53">
        <v>4.5312351104112807</v>
      </c>
      <c r="AU34" s="53">
        <v>4.7760298747285894</v>
      </c>
      <c r="AV34" s="53">
        <v>5.1909855809573875</v>
      </c>
      <c r="AW34" s="53">
        <v>5.660432910677847</v>
      </c>
      <c r="AX34" s="53">
        <v>6.1384116718229906</v>
      </c>
      <c r="AY34" s="53">
        <v>6.5756633629977319</v>
      </c>
      <c r="AZ34" s="53">
        <v>6.8404553967875383</v>
      </c>
      <c r="BA34" s="53">
        <v>7.013646241452836</v>
      </c>
      <c r="BB34" s="53">
        <v>55.133324420849171</v>
      </c>
      <c r="BC34" s="53">
        <v>55.699533670772041</v>
      </c>
      <c r="BD34" s="53">
        <v>56.574576793091019</v>
      </c>
      <c r="BE34" s="53">
        <v>58.045327498345983</v>
      </c>
      <c r="BF34" s="53">
        <v>59.692055288116464</v>
      </c>
      <c r="BG34" s="53">
        <v>61.352055790934337</v>
      </c>
      <c r="BH34" s="53">
        <v>62.857449474976995</v>
      </c>
      <c r="BI34" s="53">
        <v>63.763509868803723</v>
      </c>
      <c r="BJ34" s="53">
        <v>64.353986975345947</v>
      </c>
    </row>
    <row r="35" spans="1:62">
      <c r="B35" s="54">
        <f t="shared" si="2"/>
        <v>99</v>
      </c>
      <c r="C35" s="50">
        <v>3.3</v>
      </c>
      <c r="D35" s="52" t="e">
        <f>VLOOKUP(Table!C35,'Baby Growth Tracker'!$D$14:$E$99,2,FALSE)</f>
        <v>#N/A</v>
      </c>
      <c r="E35" s="49">
        <f>IF('Baby Growth Tracker'!$C$5="Male",Table!AA35,Table!AS35)</f>
        <v>4.4257687776768266</v>
      </c>
      <c r="F35" s="49">
        <f>IF('Baby Growth Tracker'!$C$5="Male",Table!AB35,Table!AT35)</f>
        <v>4.5839326013298818</v>
      </c>
      <c r="G35" s="49">
        <f>IF('Baby Growth Tracker'!$C$5="Male",Table!AC35,Table!AU35)</f>
        <v>4.8298722651622992</v>
      </c>
      <c r="H35" s="49">
        <f>IF('Baby Growth Tracker'!$C$5="Male",Table!AD35,Table!AV35)</f>
        <v>5.247165913145591</v>
      </c>
      <c r="I35" s="49">
        <f>IF('Baby Growth Tracker'!$C$5="Male",Table!AE35,Table!AW35)</f>
        <v>5.7198392116590089</v>
      </c>
      <c r="J35" s="49">
        <f>IF('Baby Growth Tracker'!$C$5="Male",Table!AF35,Table!AX35)</f>
        <v>6.2017103911007325</v>
      </c>
      <c r="K35" s="49">
        <f>IF('Baby Growth Tracker'!$C$5="Male",Table!AG35,Table!AY35)</f>
        <v>6.6430387330944871</v>
      </c>
      <c r="L35" s="49">
        <f>IF('Baby Growth Tracker'!$C$5="Male",Table!AH35,Table!AZ35)</f>
        <v>6.9105314094871808</v>
      </c>
      <c r="M35" s="49">
        <f>IF('Baby Growth Tracker'!$C$5="Male",Table!AI35,Table!BA35)</f>
        <v>7.0855810731409203</v>
      </c>
      <c r="N35" s="49" t="e">
        <f t="shared" si="0"/>
        <v>#N/A</v>
      </c>
      <c r="O35" s="50">
        <v>3.3</v>
      </c>
      <c r="P35" s="52" t="e">
        <f>VLOOKUP(Table!O35,'Baby Growth Tracker'!$D$14:$F$99,3,FALSE)</f>
        <v>#N/A</v>
      </c>
      <c r="Q35" s="49">
        <f>IF('Baby Growth Tracker'!$C$5="Male",Table!AJ35,Table!BB35)</f>
        <v>55.338028742862235</v>
      </c>
      <c r="R35" s="49">
        <f>IF('Baby Growth Tracker'!$C$5="Male",Table!AK35,Table!BC35)</f>
        <v>55.90648718998591</v>
      </c>
      <c r="S35" s="49">
        <f>IF('Baby Growth Tracker'!$C$5="Male",Table!AL35,Table!BD35)</f>
        <v>56.784664285604855</v>
      </c>
      <c r="T35" s="49">
        <f>IF('Baby Growth Tracker'!$C$5="Male",Table!AM35,Table!BE35)</f>
        <v>58.259764097690777</v>
      </c>
      <c r="U35" s="49">
        <f>IF('Baby Growth Tracker'!$C$5="Male",Table!AN35,Table!BF35)</f>
        <v>59.910028554038675</v>
      </c>
      <c r="V35" s="49">
        <f>IF('Baby Growth Tracker'!$C$5="Male",Table!AO35,Table!BG35)</f>
        <v>61.572210077067744</v>
      </c>
      <c r="W35" s="49">
        <f>IF('Baby Growth Tracker'!$C$5="Male",Table!AP35,Table!BH35)</f>
        <v>63.078413922037868</v>
      </c>
      <c r="X35" s="49">
        <f>IF('Baby Growth Tracker'!$C$5="Male",Table!AQ35,Table!BI35)</f>
        <v>63.984439004298856</v>
      </c>
      <c r="Y35" s="49">
        <f>IF('Baby Growth Tracker'!$C$5="Male",Table!AR35,Table!BJ35)</f>
        <v>64.574685187524693</v>
      </c>
      <c r="Z35" s="49" t="e">
        <f t="shared" si="1"/>
        <v>#N/A</v>
      </c>
      <c r="AA35" s="55">
        <v>4.8627866068000003</v>
      </c>
      <c r="AB35" s="55">
        <v>5.0265803913999987</v>
      </c>
      <c r="AC35" s="55">
        <v>5.2843381556000004</v>
      </c>
      <c r="AD35" s="55">
        <v>5.730120512600001</v>
      </c>
      <c r="AE35" s="55">
        <v>6.247691338600001</v>
      </c>
      <c r="AF35" s="55">
        <v>6.7888933164000003</v>
      </c>
      <c r="AG35" s="55">
        <v>7.2963577207999997</v>
      </c>
      <c r="AH35" s="55">
        <v>7.6093447484000007</v>
      </c>
      <c r="AI35" s="55">
        <v>7.8163524655999996</v>
      </c>
      <c r="AJ35" s="55">
        <v>57.138975793304674</v>
      </c>
      <c r="AK35" s="55">
        <v>57.648418907207599</v>
      </c>
      <c r="AL35" s="55">
        <v>58.452587968597392</v>
      </c>
      <c r="AM35" s="55">
        <v>59.852519153426286</v>
      </c>
      <c r="AN35" s="55">
        <v>61.496656391943922</v>
      </c>
      <c r="AO35" s="55">
        <v>63.242851926465825</v>
      </c>
      <c r="AP35" s="55">
        <v>64.910121830612169</v>
      </c>
      <c r="AQ35" s="55">
        <v>65.954832290391479</v>
      </c>
      <c r="AR35" s="55">
        <v>66.653259032002012</v>
      </c>
      <c r="AS35" s="53">
        <v>4.4257687776768266</v>
      </c>
      <c r="AT35" s="53">
        <v>4.5839326013298818</v>
      </c>
      <c r="AU35" s="53">
        <v>4.8298722651622992</v>
      </c>
      <c r="AV35" s="53">
        <v>5.247165913145591</v>
      </c>
      <c r="AW35" s="53">
        <v>5.7198392116590089</v>
      </c>
      <c r="AX35" s="53">
        <v>6.2017103911007325</v>
      </c>
      <c r="AY35" s="53">
        <v>6.6430387330944871</v>
      </c>
      <c r="AZ35" s="53">
        <v>6.9105314094871808</v>
      </c>
      <c r="BA35" s="53">
        <v>7.0855810731409203</v>
      </c>
      <c r="BB35" s="53">
        <v>55.338028742862235</v>
      </c>
      <c r="BC35" s="53">
        <v>55.90648718998591</v>
      </c>
      <c r="BD35" s="53">
        <v>56.784664285604855</v>
      </c>
      <c r="BE35" s="53">
        <v>58.259764097690777</v>
      </c>
      <c r="BF35" s="53">
        <v>59.910028554038675</v>
      </c>
      <c r="BG35" s="53">
        <v>61.572210077067744</v>
      </c>
      <c r="BH35" s="53">
        <v>63.078413922037868</v>
      </c>
      <c r="BI35" s="53">
        <v>63.984439004298856</v>
      </c>
      <c r="BJ35" s="53">
        <v>64.574685187524693</v>
      </c>
    </row>
    <row r="36" spans="1:62">
      <c r="B36" s="54">
        <f t="shared" si="2"/>
        <v>102</v>
      </c>
      <c r="C36" s="50">
        <v>3.4</v>
      </c>
      <c r="D36" s="52" t="e">
        <f>VLOOKUP(Table!C36,'Baby Growth Tracker'!$D$14:$E$99,2,FALSE)</f>
        <v>#N/A</v>
      </c>
      <c r="E36" s="49">
        <f>IF('Baby Growth Tracker'!$C$5="Male",Table!AA36,Table!AS36)</f>
        <v>4.4774219283816317</v>
      </c>
      <c r="F36" s="49">
        <f>IF('Baby Growth Tracker'!$C$5="Male",Table!AB36,Table!AT36)</f>
        <v>4.6362212073998776</v>
      </c>
      <c r="G36" s="49">
        <f>IF('Baby Growth Tracker'!$C$5="Male",Table!AC36,Table!AU36)</f>
        <v>4.8832926967873371</v>
      </c>
      <c r="H36" s="49">
        <f>IF('Baby Growth Tracker'!$C$5="Male",Table!AD36,Table!AV36)</f>
        <v>5.3028964644235579</v>
      </c>
      <c r="I36" s="49">
        <f>IF('Baby Growth Tracker'!$C$5="Male",Table!AE36,Table!AW36)</f>
        <v>5.7787581299656203</v>
      </c>
      <c r="J36" s="49">
        <f>IF('Baby Growth Tracker'!$C$5="Male",Table!AF36,Table!AX36)</f>
        <v>6.2644796158016263</v>
      </c>
      <c r="K36" s="49">
        <f>IF('Baby Growth Tracker'!$C$5="Male",Table!AG36,Table!AY36)</f>
        <v>6.7098449463321455</v>
      </c>
      <c r="L36" s="49">
        <f>IF('Baby Growth Tracker'!$C$5="Male",Table!AH36,Table!AZ36)</f>
        <v>6.9800145072375832</v>
      </c>
      <c r="M36" s="49">
        <f>IF('Baby Growth Tracker'!$C$5="Male",Table!AI36,Table!BA36)</f>
        <v>7.1569077747995946</v>
      </c>
      <c r="N36" s="49" t="e">
        <f t="shared" si="0"/>
        <v>#N/A</v>
      </c>
      <c r="O36" s="50">
        <v>3.4</v>
      </c>
      <c r="P36" s="52" t="e">
        <f>VLOOKUP(Table!O36,'Baby Growth Tracker'!$D$14:$F$99,3,FALSE)</f>
        <v>#N/A</v>
      </c>
      <c r="Q36" s="49">
        <f>IF('Baby Growth Tracker'!$C$5="Male",Table!AJ36,Table!BB36)</f>
        <v>55.540400073526996</v>
      </c>
      <c r="R36" s="49">
        <f>IF('Baby Growth Tracker'!$C$5="Male",Table!AK36,Table!BC36)</f>
        <v>56.111085843057069</v>
      </c>
      <c r="S36" s="49">
        <f>IF('Baby Growth Tracker'!$C$5="Male",Table!AL36,Table!BD36)</f>
        <v>56.992371737800404</v>
      </c>
      <c r="T36" s="49">
        <f>IF('Baby Growth Tracker'!$C$5="Male",Table!AM36,Table!BE36)</f>
        <v>58.471802696600179</v>
      </c>
      <c r="U36" s="49">
        <f>IF('Baby Growth Tracker'!$C$5="Male",Table!AN36,Table!BF36)</f>
        <v>60.125621293143801</v>
      </c>
      <c r="V36" s="49">
        <f>IF('Baby Growth Tracker'!$C$5="Male",Table!AO36,Table!BG36)</f>
        <v>61.790043136901936</v>
      </c>
      <c r="W36" s="49">
        <f>IF('Baby Growth Tracker'!$C$5="Male",Table!AP36,Table!BH36)</f>
        <v>63.297148229244215</v>
      </c>
      <c r="X36" s="49">
        <f>IF('Baby Growth Tracker'!$C$5="Male",Table!AQ36,Table!BI36)</f>
        <v>64.203210305232361</v>
      </c>
      <c r="Y36" s="49">
        <f>IF('Baby Growth Tracker'!$C$5="Male",Table!AR36,Table!BJ36)</f>
        <v>64.793279856048599</v>
      </c>
      <c r="Z36" s="49" t="e">
        <f t="shared" si="1"/>
        <v>#N/A</v>
      </c>
      <c r="AA36" s="55">
        <v>4.9278422514000004</v>
      </c>
      <c r="AB36" s="55">
        <v>5.0919960221999983</v>
      </c>
      <c r="AC36" s="55">
        <v>5.3505705058000004</v>
      </c>
      <c r="AD36" s="55">
        <v>5.7984633833000014</v>
      </c>
      <c r="AE36" s="55">
        <v>6.3195416603000014</v>
      </c>
      <c r="AF36" s="55">
        <v>6.8655552112000002</v>
      </c>
      <c r="AG36" s="55">
        <v>7.3785300443999997</v>
      </c>
      <c r="AH36" s="55">
        <v>7.6953729467000009</v>
      </c>
      <c r="AI36" s="55">
        <v>7.9051152572999994</v>
      </c>
      <c r="AJ36" s="55">
        <v>57.358906247628539</v>
      </c>
      <c r="AK36" s="55">
        <v>57.868515112131355</v>
      </c>
      <c r="AL36" s="55">
        <v>58.673049931878531</v>
      </c>
      <c r="AM36" s="55">
        <v>60.073930752778374</v>
      </c>
      <c r="AN36" s="55">
        <v>61.719710481896932</v>
      </c>
      <c r="AO36" s="55">
        <v>63.46830202625349</v>
      </c>
      <c r="AP36" s="55">
        <v>65.138513283073337</v>
      </c>
      <c r="AQ36" s="55">
        <v>66.185403747982178</v>
      </c>
      <c r="AR36" s="55">
        <v>66.88543638228154</v>
      </c>
      <c r="AS36" s="53">
        <v>4.4774219283816317</v>
      </c>
      <c r="AT36" s="53">
        <v>4.6362212073998776</v>
      </c>
      <c r="AU36" s="53">
        <v>4.8832926967873371</v>
      </c>
      <c r="AV36" s="53">
        <v>5.3028964644235579</v>
      </c>
      <c r="AW36" s="53">
        <v>5.7787581299656203</v>
      </c>
      <c r="AX36" s="53">
        <v>6.2644796158016263</v>
      </c>
      <c r="AY36" s="53">
        <v>6.7098449463321455</v>
      </c>
      <c r="AZ36" s="53">
        <v>6.9800145072375832</v>
      </c>
      <c r="BA36" s="53">
        <v>7.1569077747995946</v>
      </c>
      <c r="BB36" s="53">
        <v>55.540400073526996</v>
      </c>
      <c r="BC36" s="53">
        <v>56.111085843057069</v>
      </c>
      <c r="BD36" s="53">
        <v>56.992371737800404</v>
      </c>
      <c r="BE36" s="53">
        <v>58.471802696600179</v>
      </c>
      <c r="BF36" s="53">
        <v>60.125621293143801</v>
      </c>
      <c r="BG36" s="53">
        <v>61.790043136901936</v>
      </c>
      <c r="BH36" s="53">
        <v>63.297148229244215</v>
      </c>
      <c r="BI36" s="53">
        <v>64.203210305232361</v>
      </c>
      <c r="BJ36" s="53">
        <v>64.793279856048599</v>
      </c>
    </row>
    <row r="37" spans="1:62">
      <c r="A37" s="49" t="s">
        <v>11</v>
      </c>
      <c r="B37" s="54">
        <f t="shared" si="2"/>
        <v>105</v>
      </c>
      <c r="C37" s="50">
        <v>3.5</v>
      </c>
      <c r="D37" s="52" t="e">
        <f>VLOOKUP(Table!C37,'Baby Growth Tracker'!$D$14:$E$99,2,FALSE)</f>
        <v>#N/A</v>
      </c>
      <c r="E37" s="49">
        <f>IF('Baby Growth Tracker'!$C$5="Male",Table!AA37,Table!AS37)</f>
        <v>4.5473833299999997</v>
      </c>
      <c r="F37" s="49">
        <f>IF('Baby Growth Tracker'!$C$5="Male",Table!AB37,Table!AT37)</f>
        <v>4.7071225099999996</v>
      </c>
      <c r="G37" s="49">
        <f>IF('Baby Growth Tracker'!$C$5="Male",Table!AC37,Table!AU37)</f>
        <v>4.9559263099999997</v>
      </c>
      <c r="H37" s="49">
        <f>IF('Baby Growth Tracker'!$C$5="Male",Table!AD37,Table!AV37)</f>
        <v>5.3791410339999999</v>
      </c>
      <c r="I37" s="49">
        <f>IF('Baby Growth Tracker'!$C$5="Male",Table!AE37,Table!AW37)</f>
        <v>5.8599607980000004</v>
      </c>
      <c r="J37" s="49">
        <f>IF('Baby Growth Tracker'!$C$5="Male",Table!AF37,Table!AX37)</f>
        <v>6.351511983</v>
      </c>
      <c r="K37" s="49">
        <f>IF('Baby Growth Tracker'!$C$5="Male",Table!AG37,Table!AY37)</f>
        <v>6.8027698250000004</v>
      </c>
      <c r="L37" s="49">
        <f>IF('Baby Growth Tracker'!$C$5="Male",Table!AH37,Table!AZ37)</f>
        <v>7.0767225219999998</v>
      </c>
      <c r="M37" s="49">
        <f>IF('Baby Growth Tracker'!$C$5="Male",Table!AI37,Table!BA37)</f>
        <v>7.2561655680000001</v>
      </c>
      <c r="N37" s="49" t="e">
        <f t="shared" si="0"/>
        <v>#N/A</v>
      </c>
      <c r="O37" s="50">
        <v>3.5</v>
      </c>
      <c r="P37" s="52" t="e">
        <f>VLOOKUP(Table!O37,'Baby Growth Tracker'!$D$14:$F$99,3,FALSE)</f>
        <v>#N/A</v>
      </c>
      <c r="Q37" s="49">
        <f>IF('Baby Growth Tracker'!$C$5="Male",Table!AJ37,Table!BB37)</f>
        <v>55.85939936383032</v>
      </c>
      <c r="R37" s="49">
        <f>IF('Baby Growth Tracker'!$C$5="Male",Table!AK37,Table!BC37)</f>
        <v>56.433349473788603</v>
      </c>
      <c r="S37" s="49">
        <f>IF('Baby Growth Tracker'!$C$5="Male",Table!AL37,Table!BD37)</f>
        <v>57.318924381421596</v>
      </c>
      <c r="T37" s="49">
        <f>IF('Baby Growth Tracker'!$C$5="Male",Table!AM37,Table!BE37)</f>
        <v>58.803462078232961</v>
      </c>
      <c r="U37" s="49">
        <f>IF('Baby Growth Tracker'!$C$5="Male",Table!AN37,Table!BF37)</f>
        <v>60.459807634000001</v>
      </c>
      <c r="V37" s="49">
        <f>IF('Baby Growth Tracker'!$C$5="Male",Table!AO37,Table!BG37)</f>
        <v>62.123295130009758</v>
      </c>
      <c r="W37" s="49">
        <f>IF('Baby Growth Tracker'!$C$5="Male",Table!AP37,Table!BH37)</f>
        <v>63.626478503480357</v>
      </c>
      <c r="X37" s="49">
        <f>IF('Baby Growth Tracker'!$C$5="Male",Table!AQ37,Table!BI37)</f>
        <v>64.528753258692944</v>
      </c>
      <c r="Y37" s="49">
        <f>IF('Baby Growth Tracker'!$C$5="Male",Table!AR37,Table!BJ37)</f>
        <v>65.115773002808027</v>
      </c>
      <c r="Z37" s="49" t="e">
        <f t="shared" si="1"/>
        <v>#N/A</v>
      </c>
      <c r="AA37" s="49">
        <v>4.9928978959999997</v>
      </c>
      <c r="AB37" s="49">
        <v>5.1574116529999996</v>
      </c>
      <c r="AC37" s="49">
        <v>5.4168028560000003</v>
      </c>
      <c r="AD37" s="49">
        <v>5.8668062540000001</v>
      </c>
      <c r="AE37" s="49">
        <v>6.391391982</v>
      </c>
      <c r="AF37" s="49">
        <v>6.9422171060000002</v>
      </c>
      <c r="AG37" s="49">
        <v>7.4607023679999998</v>
      </c>
      <c r="AH37" s="49">
        <v>7.7814011450000002</v>
      </c>
      <c r="AI37" s="49">
        <v>7.9938780490000001</v>
      </c>
      <c r="AJ37" s="49">
        <v>57.730492934740617</v>
      </c>
      <c r="AK37" s="49">
        <v>58.237443394804437</v>
      </c>
      <c r="AL37" s="49">
        <v>59.038302266473316</v>
      </c>
      <c r="AM37" s="49">
        <v>60.434334386545721</v>
      </c>
      <c r="AN37" s="49">
        <v>62.077000265999999</v>
      </c>
      <c r="AO37" s="49">
        <v>63.825426040579302</v>
      </c>
      <c r="AP37" s="49">
        <v>65.498580040448061</v>
      </c>
      <c r="AQ37" s="49">
        <v>66.548890303238935</v>
      </c>
      <c r="AR37" s="49">
        <v>67.251895966465881</v>
      </c>
      <c r="AS37" s="53">
        <v>4.5473833299999997</v>
      </c>
      <c r="AT37" s="53">
        <v>4.7071225099999996</v>
      </c>
      <c r="AU37" s="53">
        <v>4.9559263099999997</v>
      </c>
      <c r="AV37" s="53">
        <v>5.3791410339999999</v>
      </c>
      <c r="AW37" s="53">
        <v>5.8599607980000004</v>
      </c>
      <c r="AX37" s="53">
        <v>6.351511983</v>
      </c>
      <c r="AY37" s="53">
        <v>6.8027698250000004</v>
      </c>
      <c r="AZ37" s="53">
        <v>7.0767225219999998</v>
      </c>
      <c r="BA37" s="53">
        <v>7.2561655680000001</v>
      </c>
      <c r="BB37" s="53">
        <v>55.85939936383032</v>
      </c>
      <c r="BC37" s="53">
        <v>56.433349473788603</v>
      </c>
      <c r="BD37" s="53">
        <v>57.318924381421596</v>
      </c>
      <c r="BE37" s="53">
        <v>58.803462078232961</v>
      </c>
      <c r="BF37" s="53">
        <v>60.459807634000001</v>
      </c>
      <c r="BG37" s="53">
        <v>62.123295130009758</v>
      </c>
      <c r="BH37" s="53">
        <v>63.626478503480357</v>
      </c>
      <c r="BI37" s="53">
        <v>64.528753258692944</v>
      </c>
      <c r="BJ37" s="53">
        <v>65.115773002808027</v>
      </c>
    </row>
    <row r="38" spans="1:62">
      <c r="B38" s="54">
        <f t="shared" si="2"/>
        <v>108</v>
      </c>
      <c r="C38" s="50">
        <v>3.6</v>
      </c>
      <c r="D38" s="52" t="e">
        <f>VLOOKUP(Table!C38,'Baby Growth Tracker'!$D$14:$E$99,2,FALSE)</f>
        <v>#N/A</v>
      </c>
      <c r="E38" s="49">
        <f>IF('Baby Growth Tracker'!$C$5="Male",Table!AA38,Table!AS38)</f>
        <v>4.5980988696999994</v>
      </c>
      <c r="F38" s="49">
        <f>IF('Baby Growth Tracker'!$C$5="Male",Table!AB38,Table!AT38)</f>
        <v>4.7584590132999995</v>
      </c>
      <c r="G38" s="49">
        <f>IF('Baby Growth Tracker'!$C$5="Male",Table!AC38,Table!AU38)</f>
        <v>5.0083631994999998</v>
      </c>
      <c r="H38" s="49">
        <f>IF('Baby Growth Tracker'!$C$5="Male",Table!AD38,Table!AV38)</f>
        <v>5.4338157616</v>
      </c>
      <c r="I38" s="49">
        <f>IF('Baby Growth Tracker'!$C$5="Male",Table!AE38,Table!AW38)</f>
        <v>5.9177234933000005</v>
      </c>
      <c r="J38" s="49">
        <f>IF('Baby Growth Tracker'!$C$5="Male",Table!AF38,Table!AX38)</f>
        <v>6.4130131635999996</v>
      </c>
      <c r="K38" s="49">
        <f>IF('Baby Growth Tracker'!$C$5="Male",Table!AG38,Table!AY38)</f>
        <v>6.8682047215000006</v>
      </c>
      <c r="L38" s="49">
        <f>IF('Baby Growth Tracker'!$C$5="Male",Table!AH38,Table!AZ38)</f>
        <v>7.1447736645999997</v>
      </c>
      <c r="M38" s="49">
        <f>IF('Baby Growth Tracker'!$C$5="Male",Table!AI38,Table!BA38)</f>
        <v>7.3260220172999997</v>
      </c>
      <c r="N38" s="49" t="e">
        <f t="shared" si="0"/>
        <v>#N/A</v>
      </c>
      <c r="O38" s="50">
        <v>3.6</v>
      </c>
      <c r="P38" s="52" t="e">
        <f>VLOOKUP(Table!O38,'Baby Growth Tracker'!$D$14:$F$99,3,FALSE)</f>
        <v>#N/A</v>
      </c>
      <c r="Q38" s="49">
        <f>IF('Baby Growth Tracker'!$C$5="Male",Table!AJ38,Table!BB38)</f>
        <v>56.053929536360457</v>
      </c>
      <c r="R38" s="49">
        <f>IF('Baby Growth Tracker'!$C$5="Male",Table!AK38,Table!BC38)</f>
        <v>56.630046963388864</v>
      </c>
      <c r="S38" s="49">
        <f>IF('Baby Growth Tracker'!$C$5="Male",Table!AL38,Table!BD38)</f>
        <v>57.518664711434553</v>
      </c>
      <c r="T38" s="49">
        <f>IF('Baby Growth Tracker'!$C$5="Male",Table!AM38,Table!BE38)</f>
        <v>59.007502099153768</v>
      </c>
      <c r="U38" s="49">
        <f>IF('Baby Growth Tracker'!$C$5="Male",Table!AN38,Table!BF38)</f>
        <v>60.667496526100003</v>
      </c>
      <c r="V38" s="49">
        <f>IF('Baby Growth Tracker'!$C$5="Male",Table!AO38,Table!BG38)</f>
        <v>62.333472744208031</v>
      </c>
      <c r="W38" s="49">
        <f>IF('Baby Growth Tracker'!$C$5="Male",Table!AP38,Table!BH38)</f>
        <v>63.837926547942764</v>
      </c>
      <c r="X38" s="49">
        <f>IF('Baby Growth Tracker'!$C$5="Male",Table!AQ38,Table!BI38)</f>
        <v>64.740530488498464</v>
      </c>
      <c r="Y38" s="49">
        <f>IF('Baby Growth Tracker'!$C$5="Male",Table!AR38,Table!BJ38)</f>
        <v>65.327593443743879</v>
      </c>
      <c r="Z38" s="49" t="e">
        <f t="shared" si="1"/>
        <v>#N/A</v>
      </c>
      <c r="AA38" s="49">
        <v>5.0511250130000001</v>
      </c>
      <c r="AB38" s="49">
        <v>5.2161456442999992</v>
      </c>
      <c r="AC38" s="49">
        <v>5.4764941944000007</v>
      </c>
      <c r="AD38" s="49">
        <v>5.9286225452999997</v>
      </c>
      <c r="AE38" s="49">
        <v>6.4564364269999999</v>
      </c>
      <c r="AF38" s="49">
        <v>7.0115276955999999</v>
      </c>
      <c r="AG38" s="49">
        <v>7.5348514513999998</v>
      </c>
      <c r="AH38" s="49">
        <v>7.8589423657999999</v>
      </c>
      <c r="AI38" s="49">
        <v>8.0738346104000005</v>
      </c>
      <c r="AJ38" s="49">
        <v>57.940012257493279</v>
      </c>
      <c r="AK38" s="49">
        <v>58.447345960501416</v>
      </c>
      <c r="AL38" s="49">
        <v>59.248881645003053</v>
      </c>
      <c r="AM38" s="49">
        <v>60.64630979726013</v>
      </c>
      <c r="AN38" s="49">
        <v>62.290986649799997</v>
      </c>
      <c r="AO38" s="49">
        <v>64.042014099395217</v>
      </c>
      <c r="AP38" s="49">
        <v>65.718126823263418</v>
      </c>
      <c r="AQ38" s="49">
        <v>66.77053903008823</v>
      </c>
      <c r="AR38" s="49">
        <v>67.47506033563333</v>
      </c>
      <c r="AS38" s="53">
        <v>4.5980988696999994</v>
      </c>
      <c r="AT38" s="53">
        <v>4.7584590132999995</v>
      </c>
      <c r="AU38" s="53">
        <v>5.0083631994999998</v>
      </c>
      <c r="AV38" s="53">
        <v>5.4338157616</v>
      </c>
      <c r="AW38" s="53">
        <v>5.9177234933000005</v>
      </c>
      <c r="AX38" s="53">
        <v>6.4130131635999996</v>
      </c>
      <c r="AY38" s="53">
        <v>6.8682047215000006</v>
      </c>
      <c r="AZ38" s="53">
        <v>7.1447736645999997</v>
      </c>
      <c r="BA38" s="53">
        <v>7.3260220172999997</v>
      </c>
      <c r="BB38" s="53">
        <v>56.053929536360457</v>
      </c>
      <c r="BC38" s="53">
        <v>56.630046963388864</v>
      </c>
      <c r="BD38" s="53">
        <v>57.518664711434553</v>
      </c>
      <c r="BE38" s="53">
        <v>59.007502099153768</v>
      </c>
      <c r="BF38" s="53">
        <v>60.667496526100003</v>
      </c>
      <c r="BG38" s="53">
        <v>62.333472744208031</v>
      </c>
      <c r="BH38" s="53">
        <v>63.837926547942764</v>
      </c>
      <c r="BI38" s="53">
        <v>64.740530488498464</v>
      </c>
      <c r="BJ38" s="53">
        <v>65.327593443743879</v>
      </c>
    </row>
    <row r="39" spans="1:62">
      <c r="B39" s="54">
        <f t="shared" si="2"/>
        <v>111</v>
      </c>
      <c r="C39" s="50">
        <v>3.7</v>
      </c>
      <c r="D39" s="52" t="e">
        <f>VLOOKUP(Table!C39,'Baby Growth Tracker'!$D$14:$E$99,2,FALSE)</f>
        <v>#N/A</v>
      </c>
      <c r="E39" s="49">
        <f>IF('Baby Growth Tracker'!$C$5="Male",Table!AA39,Table!AS39)</f>
        <v>4.648422470419999</v>
      </c>
      <c r="F39" s="49">
        <f>IF('Baby Growth Tracker'!$C$5="Male",Table!AB39,Table!AT39)</f>
        <v>4.8093967325999998</v>
      </c>
      <c r="G39" s="49">
        <f>IF('Baby Growth Tracker'!$C$5="Male",Table!AC39,Table!AU39)</f>
        <v>5.0603885522800001</v>
      </c>
      <c r="H39" s="49">
        <f>IF('Baby Growth Tracker'!$C$5="Male",Table!AD39,Table!AV39)</f>
        <v>5.4880524154200003</v>
      </c>
      <c r="I39" s="49">
        <f>IF('Baby Growth Tracker'!$C$5="Male",Table!AE39,Table!AW39)</f>
        <v>5.9750125461300003</v>
      </c>
      <c r="J39" s="49">
        <f>IF('Baby Growth Tracker'!$C$5="Male",Table!AF39,Table!AX39)</f>
        <v>6.4740007927499992</v>
      </c>
      <c r="K39" s="49">
        <f>IF('Baby Growth Tracker'!$C$5="Male",Table!AG39,Table!AY39)</f>
        <v>6.9330882504900009</v>
      </c>
      <c r="L39" s="49">
        <f>IF('Baby Growth Tracker'!$C$5="Male",Table!AH39,Table!AZ39)</f>
        <v>7.2122506510499997</v>
      </c>
      <c r="M39" s="49">
        <f>IF('Baby Growth Tracker'!$C$5="Male",Table!AI39,Table!BA39)</f>
        <v>7.3952896558600001</v>
      </c>
      <c r="N39" s="49" t="e">
        <f t="shared" si="0"/>
        <v>#N/A</v>
      </c>
      <c r="O39" s="50">
        <v>3.7</v>
      </c>
      <c r="P39" s="52" t="e">
        <f>VLOOKUP(Table!O39,'Baby Growth Tracker'!$D$14:$F$99,3,FALSE)</f>
        <v>#N/A</v>
      </c>
      <c r="Q39" s="49">
        <f>IF('Baby Growth Tracker'!$C$5="Male",Table!AJ39,Table!BB39)</f>
        <v>56.24643961040865</v>
      </c>
      <c r="R39" s="49">
        <f>IF('Baby Growth Tracker'!$C$5="Male",Table!AK39,Table!BC39)</f>
        <v>56.824703767879271</v>
      </c>
      <c r="S39" s="49">
        <f>IF('Baby Growth Tracker'!$C$5="Male",Table!AL39,Table!BD39)</f>
        <v>57.716340315260425</v>
      </c>
      <c r="T39" s="49">
        <f>IF('Baby Growth Tracker'!$C$5="Male",Table!AM39,Table!BE39)</f>
        <v>59.209458466057235</v>
      </c>
      <c r="U39" s="49">
        <f>IF('Baby Growth Tracker'!$C$5="Male",Table!AN39,Table!BF39)</f>
        <v>60.873112839680005</v>
      </c>
      <c r="V39" s="49">
        <f>IF('Baby Growth Tracker'!$C$5="Male",Table!AO39,Table!BG39)</f>
        <v>62.541623669461792</v>
      </c>
      <c r="W39" s="49">
        <f>IF('Baby Growth Tracker'!$C$5="Male",Table!AP39,Table!BH39)</f>
        <v>64.047419720240029</v>
      </c>
      <c r="X39" s="49">
        <f>IF('Baby Growth Tracker'!$C$5="Male",Table!AQ39,Table!BI39)</f>
        <v>64.950409900425825</v>
      </c>
      <c r="Y39" s="49">
        <f>IF('Baby Growth Tracker'!$C$5="Male",Table!AR39,Table!BJ39)</f>
        <v>65.537558828359295</v>
      </c>
      <c r="Z39" s="49" t="e">
        <f t="shared" si="1"/>
        <v>#N/A</v>
      </c>
      <c r="AA39" s="49">
        <v>5.1093521300000004</v>
      </c>
      <c r="AB39" s="49">
        <v>5.2748796355999987</v>
      </c>
      <c r="AC39" s="49">
        <v>5.5361855328000011</v>
      </c>
      <c r="AD39" s="49">
        <v>5.9904388365999992</v>
      </c>
      <c r="AE39" s="49">
        <v>6.5214808719999997</v>
      </c>
      <c r="AF39" s="49">
        <v>7.0808382851999996</v>
      </c>
      <c r="AG39" s="49">
        <v>7.6090005347999998</v>
      </c>
      <c r="AH39" s="49">
        <v>7.9364835865999996</v>
      </c>
      <c r="AI39" s="49">
        <v>8.1537911718</v>
      </c>
      <c r="AJ39" s="49">
        <v>58.14696115724427</v>
      </c>
      <c r="AK39" s="49">
        <v>58.654719659774337</v>
      </c>
      <c r="AL39" s="49">
        <v>59.45699172136954</v>
      </c>
      <c r="AM39" s="49">
        <v>60.85590141579668</v>
      </c>
      <c r="AN39" s="49">
        <v>62.502658903159997</v>
      </c>
      <c r="AO39" s="49">
        <v>64.256323761921919</v>
      </c>
      <c r="AP39" s="49">
        <v>65.93539068211966</v>
      </c>
      <c r="AQ39" s="49">
        <v>66.989881938430514</v>
      </c>
      <c r="AR39" s="49">
        <v>67.695894693784709</v>
      </c>
      <c r="AS39" s="53">
        <v>4.648422470419999</v>
      </c>
      <c r="AT39" s="53">
        <v>4.8093967325999998</v>
      </c>
      <c r="AU39" s="53">
        <v>5.0603885522800001</v>
      </c>
      <c r="AV39" s="53">
        <v>5.4880524154200003</v>
      </c>
      <c r="AW39" s="53">
        <v>5.9750125461300003</v>
      </c>
      <c r="AX39" s="53">
        <v>6.4740007927499992</v>
      </c>
      <c r="AY39" s="53">
        <v>6.9330882504900009</v>
      </c>
      <c r="AZ39" s="53">
        <v>7.2122506510499997</v>
      </c>
      <c r="BA39" s="53">
        <v>7.3952896558600001</v>
      </c>
      <c r="BB39" s="53">
        <v>56.24643961040865</v>
      </c>
      <c r="BC39" s="53">
        <v>56.824703767879271</v>
      </c>
      <c r="BD39" s="53">
        <v>57.716340315260425</v>
      </c>
      <c r="BE39" s="53">
        <v>59.209458466057235</v>
      </c>
      <c r="BF39" s="53">
        <v>60.873112839680005</v>
      </c>
      <c r="BG39" s="53">
        <v>62.541623669461792</v>
      </c>
      <c r="BH39" s="53">
        <v>64.047419720240029</v>
      </c>
      <c r="BI39" s="53">
        <v>64.950409900425825</v>
      </c>
      <c r="BJ39" s="53">
        <v>65.537558828359295</v>
      </c>
    </row>
    <row r="40" spans="1:62">
      <c r="B40" s="54">
        <f t="shared" si="2"/>
        <v>114</v>
      </c>
      <c r="C40" s="50">
        <v>3.8</v>
      </c>
      <c r="D40" s="52" t="e">
        <f>VLOOKUP(Table!C40,'Baby Growth Tracker'!$D$14:$E$99,2,FALSE)</f>
        <v>#N/A</v>
      </c>
      <c r="E40" s="49">
        <f>IF('Baby Growth Tracker'!$C$5="Male",Table!AA40,Table!AS40)</f>
        <v>4.6983571368269992</v>
      </c>
      <c r="F40" s="49">
        <f>IF('Baby Growth Tracker'!$C$5="Male",Table!AB40,Table!AT40)</f>
        <v>4.8599387267859999</v>
      </c>
      <c r="G40" s="49">
        <f>IF('Baby Growth Tracker'!$C$5="Male",Table!AC40,Table!AU40)</f>
        <v>5.1120055714579999</v>
      </c>
      <c r="H40" s="49">
        <f>IF('Baby Growth Tracker'!$C$5="Male",Table!AD40,Table!AV40)</f>
        <v>5.5418545678270004</v>
      </c>
      <c r="I40" s="49">
        <f>IF('Baby Growth Tracker'!$C$5="Male",Table!AE40,Table!AW40)</f>
        <v>6.0318320616830006</v>
      </c>
      <c r="J40" s="49">
        <f>IF('Baby Growth Tracker'!$C$5="Male",Table!AF40,Table!AX40)</f>
        <v>6.5344795667299991</v>
      </c>
      <c r="K40" s="49">
        <f>IF('Baby Growth Tracker'!$C$5="Male",Table!AG40,Table!AY40)</f>
        <v>6.9974256410490003</v>
      </c>
      <c r="L40" s="49">
        <f>IF('Baby Growth Tracker'!$C$5="Male",Table!AH40,Table!AZ40)</f>
        <v>7.2791590150799994</v>
      </c>
      <c r="M40" s="49">
        <f>IF('Baby Growth Tracker'!$C$5="Male",Table!AI40,Table!BA40)</f>
        <v>7.4639742062619998</v>
      </c>
      <c r="N40" s="49" t="e">
        <f t="shared" si="0"/>
        <v>#N/A</v>
      </c>
      <c r="O40" s="50">
        <v>3.8</v>
      </c>
      <c r="P40" s="52" t="e">
        <f>VLOOKUP(Table!O40,'Baby Growth Tracker'!$D$14:$F$99,3,FALSE)</f>
        <v>#N/A</v>
      </c>
      <c r="Q40" s="49">
        <f>IF('Baby Growth Tracker'!$C$5="Male",Table!AJ40,Table!BB40)</f>
        <v>56.436979242203684</v>
      </c>
      <c r="R40" s="49">
        <f>IF('Baby Growth Tracker'!$C$5="Male",Table!AK40,Table!BC40)</f>
        <v>57.017369898776259</v>
      </c>
      <c r="S40" s="49">
        <f>IF('Baby Growth Tracker'!$C$5="Male",Table!AL40,Table!BD40)</f>
        <v>57.9120015793047</v>
      </c>
      <c r="T40" s="49">
        <f>IF('Baby Growth Tracker'!$C$5="Male",Table!AM40,Table!BE40)</f>
        <v>59.409381665884197</v>
      </c>
      <c r="U40" s="49">
        <f>IF('Baby Growth Tracker'!$C$5="Male",Table!AN40,Table!BF40)</f>
        <v>61.076706289432003</v>
      </c>
      <c r="V40" s="49">
        <f>IF('Baby Growth Tracker'!$C$5="Male",Table!AO40,Table!BG40)</f>
        <v>62.747795788268903</v>
      </c>
      <c r="W40" s="49">
        <f>IF('Baby Growth Tracker'!$C$5="Male",Table!AP40,Table!BH40)</f>
        <v>64.255003246429538</v>
      </c>
      <c r="X40" s="49">
        <f>IF('Baby Growth Tracker'!$C$5="Male",Table!AQ40,Table!BI40)</f>
        <v>65.158434638760596</v>
      </c>
      <c r="Y40" s="49">
        <f>IF('Baby Growth Tracker'!$C$5="Male",Table!AR40,Table!BJ40)</f>
        <v>65.745710741912035</v>
      </c>
      <c r="Z40" s="49" t="e">
        <f t="shared" si="1"/>
        <v>#N/A</v>
      </c>
      <c r="AA40" s="49">
        <v>5.1675792470000008</v>
      </c>
      <c r="AB40" s="49">
        <v>5.3336136268999983</v>
      </c>
      <c r="AC40" s="49">
        <v>5.5958768712000015</v>
      </c>
      <c r="AD40" s="49">
        <v>6.0522551278999988</v>
      </c>
      <c r="AE40" s="49">
        <v>6.5865253169999995</v>
      </c>
      <c r="AF40" s="49">
        <v>7.1501488747999993</v>
      </c>
      <c r="AG40" s="49">
        <v>7.6831496181999999</v>
      </c>
      <c r="AH40" s="49">
        <v>8.0140248074000002</v>
      </c>
      <c r="AI40" s="49">
        <v>8.2337477331999995</v>
      </c>
      <c r="AJ40" s="49">
        <v>58.351406930665618</v>
      </c>
      <c r="AK40" s="49">
        <v>58.859630293491144</v>
      </c>
      <c r="AL40" s="49">
        <v>59.662696139104298</v>
      </c>
      <c r="AM40" s="49">
        <v>61.063169740450761</v>
      </c>
      <c r="AN40" s="49">
        <v>62.712074853335999</v>
      </c>
      <c r="AO40" s="49">
        <v>64.468411273943886</v>
      </c>
      <c r="AP40" s="49">
        <v>66.150427602311311</v>
      </c>
      <c r="AQ40" s="49">
        <v>67.206975489688205</v>
      </c>
      <c r="AR40" s="49">
        <v>67.914456100676773</v>
      </c>
      <c r="AS40" s="53">
        <v>4.6983571368269992</v>
      </c>
      <c r="AT40" s="53">
        <v>4.8599387267859999</v>
      </c>
      <c r="AU40" s="53">
        <v>5.1120055714579999</v>
      </c>
      <c r="AV40" s="53">
        <v>5.5418545678270004</v>
      </c>
      <c r="AW40" s="53">
        <v>6.0318320616830006</v>
      </c>
      <c r="AX40" s="53">
        <v>6.5344795667299991</v>
      </c>
      <c r="AY40" s="53">
        <v>6.9974256410490003</v>
      </c>
      <c r="AZ40" s="53">
        <v>7.2791590150799994</v>
      </c>
      <c r="BA40" s="53">
        <v>7.4639742062619998</v>
      </c>
      <c r="BB40" s="53">
        <v>56.436979242203684</v>
      </c>
      <c r="BC40" s="53">
        <v>57.017369898776259</v>
      </c>
      <c r="BD40" s="53">
        <v>57.9120015793047</v>
      </c>
      <c r="BE40" s="53">
        <v>59.409381665884197</v>
      </c>
      <c r="BF40" s="53">
        <v>61.076706289432003</v>
      </c>
      <c r="BG40" s="53">
        <v>62.747795788268903</v>
      </c>
      <c r="BH40" s="53">
        <v>64.255003246429538</v>
      </c>
      <c r="BI40" s="53">
        <v>65.158434638760596</v>
      </c>
      <c r="BJ40" s="53">
        <v>65.745710741912035</v>
      </c>
    </row>
    <row r="41" spans="1:62">
      <c r="B41" s="54">
        <f t="shared" si="2"/>
        <v>117</v>
      </c>
      <c r="C41" s="50">
        <v>3.9</v>
      </c>
      <c r="D41" s="52" t="e">
        <f>VLOOKUP(Table!C41,'Baby Growth Tracker'!$D$14:$E$99,2,FALSE)</f>
        <v>#N/A</v>
      </c>
      <c r="E41" s="49">
        <f>IF('Baby Growth Tracker'!$C$5="Male",Table!AA41,Table!AS41)</f>
        <v>4.7479058543958992</v>
      </c>
      <c r="F41" s="49">
        <f>IF('Baby Growth Tracker'!$C$5="Male",Table!AB41,Table!AT41)</f>
        <v>4.9100880372561999</v>
      </c>
      <c r="G41" s="49">
        <f>IF('Baby Growth Tracker'!$C$5="Male",Table!AC41,Table!AU41)</f>
        <v>5.1632174431472997</v>
      </c>
      <c r="H41" s="49">
        <f>IF('Baby Growth Tracker'!$C$5="Male",Table!AD41,Table!AV41)</f>
        <v>5.5952257709633004</v>
      </c>
      <c r="I41" s="49">
        <f>IF('Baby Growth Tracker'!$C$5="Male",Table!AE41,Table!AW41)</f>
        <v>6.0881861183806008</v>
      </c>
      <c r="J41" s="49">
        <f>IF('Baby Growth Tracker'!$C$5="Male",Table!AF41,Table!AX41)</f>
        <v>6.594454148200299</v>
      </c>
      <c r="K41" s="49">
        <f>IF('Baby Growth Tracker'!$C$5="Male",Table!AG41,Table!AY41)</f>
        <v>7.0612220839162001</v>
      </c>
      <c r="L41" s="49">
        <f>IF('Baby Growth Tracker'!$C$5="Male",Table!AH41,Table!AZ41)</f>
        <v>7.345504250347199</v>
      </c>
      <c r="M41" s="49">
        <f>IF('Baby Growth Tracker'!$C$5="Male",Table!AI41,Table!BA41)</f>
        <v>7.5320813504148996</v>
      </c>
      <c r="N41" s="49" t="e">
        <f t="shared" si="0"/>
        <v>#N/A</v>
      </c>
      <c r="O41" s="50">
        <v>3.9</v>
      </c>
      <c r="P41" s="52" t="e">
        <f>VLOOKUP(Table!O41,'Baby Growth Tracker'!$D$14:$F$99,3,FALSE)</f>
        <v>#N/A</v>
      </c>
      <c r="Q41" s="49">
        <f>IF('Baby Growth Tracker'!$C$5="Male",Table!AJ41,Table!BB41)</f>
        <v>56.625596363943828</v>
      </c>
      <c r="R41" s="49">
        <f>IF('Baby Growth Tracker'!$C$5="Male",Table!AK41,Table!BC41)</f>
        <v>57.20809363714433</v>
      </c>
      <c r="S41" s="49">
        <f>IF('Baby Growth Tracker'!$C$5="Male",Table!AL41,Table!BD41)</f>
        <v>58.105697154004041</v>
      </c>
      <c r="T41" s="49">
        <f>IF('Baby Growth Tracker'!$C$5="Male",Table!AM41,Table!BE41)</f>
        <v>59.607320455844565</v>
      </c>
      <c r="U41" s="49">
        <f>IF('Baby Growth Tracker'!$C$5="Male",Table!AN41,Table!BF41)</f>
        <v>61.278324896969806</v>
      </c>
      <c r="V41" s="49">
        <f>IF('Baby Growth Tracker'!$C$5="Male",Table!AO41,Table!BG41)</f>
        <v>62.952035366444996</v>
      </c>
      <c r="W41" s="49">
        <f>IF('Baby Growth Tracker'!$C$5="Male",Table!AP41,Table!BH41)</f>
        <v>64.46072084551075</v>
      </c>
      <c r="X41" s="49">
        <f>IF('Baby Growth Tracker'!$C$5="Male",Table!AQ41,Table!BI41)</f>
        <v>65.364646427356391</v>
      </c>
      <c r="Y41" s="49">
        <f>IF('Baby Growth Tracker'!$C$5="Male",Table!AR41,Table!BJ41)</f>
        <v>65.952089414621753</v>
      </c>
      <c r="Z41" s="49" t="e">
        <f t="shared" si="1"/>
        <v>#N/A</v>
      </c>
      <c r="AA41" s="49">
        <v>5.2258063640000012</v>
      </c>
      <c r="AB41" s="49">
        <v>5.3923476181999979</v>
      </c>
      <c r="AC41" s="49">
        <v>5.6555682096000019</v>
      </c>
      <c r="AD41" s="49">
        <v>6.1140714191999983</v>
      </c>
      <c r="AE41" s="49">
        <v>6.6515697619999994</v>
      </c>
      <c r="AF41" s="49">
        <v>7.219459464399999</v>
      </c>
      <c r="AG41" s="49">
        <v>7.7572987015999999</v>
      </c>
      <c r="AH41" s="49">
        <v>8.0915660282000008</v>
      </c>
      <c r="AI41" s="49">
        <v>8.313704294599999</v>
      </c>
      <c r="AJ41" s="49">
        <v>58.553414449976053</v>
      </c>
      <c r="AK41" s="49">
        <v>59.062141303404687</v>
      </c>
      <c r="AL41" s="49">
        <v>59.866056275940494</v>
      </c>
      <c r="AM41" s="49">
        <v>61.268173137649065</v>
      </c>
      <c r="AN41" s="49">
        <v>62.919290307404395</v>
      </c>
      <c r="AO41" s="49">
        <v>64.678330927231883</v>
      </c>
      <c r="AP41" s="49">
        <v>66.363291629999964</v>
      </c>
      <c r="AQ41" s="49">
        <v>67.421874192633126</v>
      </c>
      <c r="AR41" s="49">
        <v>68.130799645033221</v>
      </c>
      <c r="AS41" s="53">
        <v>4.7479058543958992</v>
      </c>
      <c r="AT41" s="53">
        <v>4.9100880372561999</v>
      </c>
      <c r="AU41" s="53">
        <v>5.1632174431472997</v>
      </c>
      <c r="AV41" s="53">
        <v>5.5952257709633004</v>
      </c>
      <c r="AW41" s="53">
        <v>6.0881861183806008</v>
      </c>
      <c r="AX41" s="53">
        <v>6.594454148200299</v>
      </c>
      <c r="AY41" s="53">
        <v>7.0612220839162001</v>
      </c>
      <c r="AZ41" s="53">
        <v>7.345504250347199</v>
      </c>
      <c r="BA41" s="53">
        <v>7.5320813504148996</v>
      </c>
      <c r="BB41" s="53">
        <v>56.625596363943828</v>
      </c>
      <c r="BC41" s="53">
        <v>57.20809363714433</v>
      </c>
      <c r="BD41" s="53">
        <v>58.105697154004041</v>
      </c>
      <c r="BE41" s="53">
        <v>59.607320455844565</v>
      </c>
      <c r="BF41" s="53">
        <v>61.278324896969806</v>
      </c>
      <c r="BG41" s="53">
        <v>62.952035366444996</v>
      </c>
      <c r="BH41" s="53">
        <v>64.46072084551075</v>
      </c>
      <c r="BI41" s="53">
        <v>65.364646427356391</v>
      </c>
      <c r="BJ41" s="53">
        <v>65.952089414621753</v>
      </c>
    </row>
    <row r="42" spans="1:62">
      <c r="A42" s="49" t="s">
        <v>11</v>
      </c>
      <c r="B42" s="54">
        <f t="shared" si="2"/>
        <v>120</v>
      </c>
      <c r="C42" s="50">
        <v>4</v>
      </c>
      <c r="D42" s="52" t="e">
        <f>VLOOKUP(Table!C42,'Baby Growth Tracker'!$D$14:$E$99,2,FALSE)</f>
        <v>#N/A</v>
      </c>
      <c r="E42" s="49">
        <f>IF('Baby Growth Tracker'!$C$5="Male",Table!AA42,Table!AS42)</f>
        <v>4.7970715896028393</v>
      </c>
      <c r="F42" s="49">
        <f>IF('Baby Growth Tracker'!$C$5="Male",Table!AB42,Table!AT42)</f>
        <v>4.9598476879953299</v>
      </c>
      <c r="G42" s="49">
        <f>IF('Baby Growth Tracker'!$C$5="Male",Table!AC42,Table!AU42)</f>
        <v>5.2140273364417196</v>
      </c>
      <c r="H42" s="49">
        <f>IF('Baby Growth Tracker'!$C$5="Male",Table!AD42,Table!AV42)</f>
        <v>5.6481695567469501</v>
      </c>
      <c r="I42" s="49">
        <f>IF('Baby Growth Tracker'!$C$5="Male",Table!AE42,Table!AW42)</f>
        <v>6.1440787679922408</v>
      </c>
      <c r="J42" s="49">
        <f>IF('Baby Growth Tracker'!$C$5="Male",Table!AF42,Table!AX42)</f>
        <v>6.6539291664283393</v>
      </c>
      <c r="K42" s="49">
        <f>IF('Baby Growth Tracker'!$C$5="Male",Table!AG42,Table!AY42)</f>
        <v>7.1244827317445898</v>
      </c>
      <c r="L42" s="49">
        <f>IF('Baby Growth Tracker'!$C$5="Male",Table!AH42,Table!AZ42)</f>
        <v>7.4112918106617389</v>
      </c>
      <c r="M42" s="49">
        <f>IF('Baby Growth Tracker'!$C$5="Male",Table!AI42,Table!BA42)</f>
        <v>7.5996167297429196</v>
      </c>
      <c r="N42" s="49" t="e">
        <f t="shared" si="0"/>
        <v>#N/A</v>
      </c>
      <c r="O42" s="50">
        <v>4</v>
      </c>
      <c r="P42" s="52" t="e">
        <f>VLOOKUP(Table!O42,'Baby Growth Tracker'!$D$14:$F$99,3,FALSE)</f>
        <v>#N/A</v>
      </c>
      <c r="Q42" s="49">
        <f>IF('Baby Growth Tracker'!$C$5="Male",Table!AJ42,Table!BB42)</f>
        <v>56.812337256902836</v>
      </c>
      <c r="R42" s="49">
        <f>IF('Baby Growth Tracker'!$C$5="Male",Table!AK42,Table!BC42)</f>
        <v>57.396921606764757</v>
      </c>
      <c r="S42" s="49">
        <f>IF('Baby Growth Tracker'!$C$5="Male",Table!AL42,Table!BD42)</f>
        <v>58.297474026962192</v>
      </c>
      <c r="T42" s="49">
        <f>IF('Baby Growth Tracker'!$C$5="Male",Table!AM42,Table!BE42)</f>
        <v>59.80332193595693</v>
      </c>
      <c r="U42" s="49">
        <f>IF('Baby Growth Tracker'!$C$5="Male",Table!AN42,Table!BF42)</f>
        <v>61.478015061523095</v>
      </c>
      <c r="V42" s="49">
        <f>IF('Baby Growth Tracker'!$C$5="Male",Table!AO42,Table!BG42)</f>
        <v>63.15438712023635</v>
      </c>
      <c r="W42" s="49">
        <f>IF('Baby Growth Tracker'!$C$5="Male",Table!AP42,Table!BH42)</f>
        <v>64.664614791412333</v>
      </c>
      <c r="X42" s="49">
        <f>IF('Baby Growth Tracker'!$C$5="Male",Table!AQ42,Table!BI42)</f>
        <v>65.569085627534179</v>
      </c>
      <c r="Y42" s="49">
        <f>IF('Baby Growth Tracker'!$C$5="Male",Table!AR42,Table!BJ42)</f>
        <v>66.156733776459674</v>
      </c>
      <c r="Z42" s="49" t="e">
        <f t="shared" si="1"/>
        <v>#N/A</v>
      </c>
      <c r="AA42" s="49">
        <v>5.2840334809999998</v>
      </c>
      <c r="AB42" s="49">
        <v>5.4510816094999992</v>
      </c>
      <c r="AC42" s="49">
        <v>5.7152595480000006</v>
      </c>
      <c r="AD42" s="49">
        <v>6.1758877104999996</v>
      </c>
      <c r="AE42" s="49">
        <v>6.7166142070000001</v>
      </c>
      <c r="AF42" s="49">
        <v>7.2887700540000004</v>
      </c>
      <c r="AG42" s="49">
        <v>7.8314477849999999</v>
      </c>
      <c r="AH42" s="49">
        <v>8.1691072489999996</v>
      </c>
      <c r="AI42" s="49">
        <v>8.3936608560000003</v>
      </c>
      <c r="AJ42" s="49">
        <v>58.753046268396702</v>
      </c>
      <c r="AK42" s="49">
        <v>59.262313874369397</v>
      </c>
      <c r="AL42" s="49">
        <v>60.06713134144357</v>
      </c>
      <c r="AM42" s="49">
        <v>61.470967933098734</v>
      </c>
      <c r="AN42" s="49">
        <v>63.124359138127268</v>
      </c>
      <c r="AO42" s="49">
        <v>64.886135142344486</v>
      </c>
      <c r="AP42" s="49">
        <v>66.574034954274737</v>
      </c>
      <c r="AQ42" s="49">
        <v>67.634630685928983</v>
      </c>
      <c r="AR42" s="49">
        <v>68.344978527762621</v>
      </c>
      <c r="AS42" s="53">
        <v>4.7970715896028393</v>
      </c>
      <c r="AT42" s="53">
        <v>4.9598476879953299</v>
      </c>
      <c r="AU42" s="53">
        <v>5.2140273364417196</v>
      </c>
      <c r="AV42" s="53">
        <v>5.6481695567469501</v>
      </c>
      <c r="AW42" s="53">
        <v>6.1440787679922408</v>
      </c>
      <c r="AX42" s="53">
        <v>6.6539291664283393</v>
      </c>
      <c r="AY42" s="53">
        <v>7.1244827317445898</v>
      </c>
      <c r="AZ42" s="53">
        <v>7.4112918106617389</v>
      </c>
      <c r="BA42" s="53">
        <v>7.5996167297429196</v>
      </c>
      <c r="BB42" s="53">
        <v>56.812337256902836</v>
      </c>
      <c r="BC42" s="53">
        <v>57.396921606764757</v>
      </c>
      <c r="BD42" s="53">
        <v>58.297474026962192</v>
      </c>
      <c r="BE42" s="53">
        <v>59.80332193595693</v>
      </c>
      <c r="BF42" s="53">
        <v>61.478015061523095</v>
      </c>
      <c r="BG42" s="53">
        <v>63.15438712023635</v>
      </c>
      <c r="BH42" s="53">
        <v>64.664614791412333</v>
      </c>
      <c r="BI42" s="53">
        <v>65.569085627534179</v>
      </c>
      <c r="BJ42" s="53">
        <v>66.156733776459674</v>
      </c>
    </row>
    <row r="43" spans="1:62">
      <c r="B43" s="54">
        <f t="shared" si="2"/>
        <v>122.99999999999999</v>
      </c>
      <c r="C43" s="50">
        <v>4.0999999999999996</v>
      </c>
      <c r="D43" s="52" t="e">
        <f>VLOOKUP(Table!C43,'Baby Growth Tracker'!$D$14:$E$99,2,FALSE)</f>
        <v>#N/A</v>
      </c>
      <c r="E43" s="49">
        <f>IF('Baby Growth Tracker'!$C$5="Male",Table!AA43,Table!AS43)</f>
        <v>4.8458572901124874</v>
      </c>
      <c r="F43" s="49">
        <f>IF('Baby Growth Tracker'!$C$5="Male",Table!AB43,Table!AT43)</f>
        <v>5.0092206856488906</v>
      </c>
      <c r="G43" s="49">
        <f>IF('Baby Growth Tracker'!$C$5="Male",Table!AC43,Table!AU43)</f>
        <v>5.2644384034052205</v>
      </c>
      <c r="H43" s="49">
        <f>IF('Baby Growth Tracker'!$C$5="Male",Table!AD43,Table!AV43)</f>
        <v>5.7006894368764405</v>
      </c>
      <c r="I43" s="49">
        <f>IF('Baby Growth Tracker'!$C$5="Male",Table!AE43,Table!AW43)</f>
        <v>6.1995140357543583</v>
      </c>
      <c r="J43" s="49">
        <f>IF('Baby Growth Tracker'!$C$5="Male",Table!AF43,Table!AX43)</f>
        <v>6.7129092175121281</v>
      </c>
      <c r="K43" s="49">
        <f>IF('Baby Growth Tracker'!$C$5="Male",Table!AG43,Table!AY43)</f>
        <v>7.1872126993513659</v>
      </c>
      <c r="L43" s="49">
        <f>IF('Baby Growth Tracker'!$C$5="Male",Table!AH43,Table!AZ43)</f>
        <v>7.4765271102112116</v>
      </c>
      <c r="M43" s="49">
        <f>IF('Baby Growth Tracker'!$C$5="Male",Table!AI43,Table!BA43)</f>
        <v>7.6665859453747967</v>
      </c>
      <c r="N43" s="49" t="e">
        <f t="shared" si="0"/>
        <v>#N/A</v>
      </c>
      <c r="O43" s="50">
        <v>4.0999999999999996</v>
      </c>
      <c r="P43" s="52" t="e">
        <f>VLOOKUP(Table!O43,'Baby Growth Tracker'!$D$14:$F$99,3,FALSE)</f>
        <v>#N/A</v>
      </c>
      <c r="Q43" s="49">
        <f>IF('Baby Growth Tracker'!$C$5="Male",Table!AJ43,Table!BB43)</f>
        <v>56.997246620993799</v>
      </c>
      <c r="R43" s="49">
        <f>IF('Baby Growth Tracker'!$C$5="Male",Table!AK43,Table!BC43)</f>
        <v>57.583898843766939</v>
      </c>
      <c r="S43" s="49">
        <f>IF('Baby Growth Tracker'!$C$5="Male",Table!AL43,Table!BD43)</f>
        <v>58.487377592560343</v>
      </c>
      <c r="T43" s="49">
        <f>IF('Baby Growth Tracker'!$C$5="Male",Table!AM43,Table!BE43)</f>
        <v>59.997431618104784</v>
      </c>
      <c r="U43" s="49">
        <f>IF('Baby Growth Tracker'!$C$5="Male",Table!AN43,Table!BF43)</f>
        <v>61.675821627248837</v>
      </c>
      <c r="V43" s="49">
        <f>IF('Baby Growth Tracker'!$C$5="Male",Table!AO43,Table!BG43)</f>
        <v>63.354894280235619</v>
      </c>
      <c r="W43" s="49">
        <f>IF('Baby Growth Tracker'!$C$5="Male",Table!AP43,Table!BH43)</f>
        <v>64.866725972046751</v>
      </c>
      <c r="X43" s="49">
        <f>IF('Baby Growth Tracker'!$C$5="Male",Table!AQ43,Table!BI43)</f>
        <v>65.771791293261813</v>
      </c>
      <c r="Y43" s="49">
        <f>IF('Baby Growth Tracker'!$C$5="Male",Table!AR43,Table!BJ43)</f>
        <v>66.359681509381147</v>
      </c>
      <c r="Z43" s="49" t="e">
        <f t="shared" si="1"/>
        <v>#N/A</v>
      </c>
      <c r="AA43" s="49">
        <v>5.3422605980000002</v>
      </c>
      <c r="AB43" s="49">
        <v>5.5098156007999997</v>
      </c>
      <c r="AC43" s="49">
        <v>5.7749508864000001</v>
      </c>
      <c r="AD43" s="49">
        <v>6.2377040018000001</v>
      </c>
      <c r="AE43" s="49">
        <v>6.781658652</v>
      </c>
      <c r="AF43" s="49">
        <v>7.3580806436000001</v>
      </c>
      <c r="AG43" s="49">
        <v>7.9055968684</v>
      </c>
      <c r="AH43" s="49">
        <v>8.2466484698000002</v>
      </c>
      <c r="AI43" s="49">
        <v>8.4736174173999999</v>
      </c>
      <c r="AJ43" s="49">
        <v>58.950362720398395</v>
      </c>
      <c r="AK43" s="49">
        <v>59.460207031525698</v>
      </c>
      <c r="AL43" s="49">
        <v>60.265978469857139</v>
      </c>
      <c r="AM43" s="49">
        <v>61.671608498497015</v>
      </c>
      <c r="AN43" s="49">
        <v>63.32733336565375</v>
      </c>
      <c r="AO43" s="49">
        <v>65.091874547421838</v>
      </c>
      <c r="AP43" s="49">
        <v>66.782707985243306</v>
      </c>
      <c r="AQ43" s="49">
        <v>67.845295816683873</v>
      </c>
      <c r="AR43" s="49">
        <v>68.557044141157576</v>
      </c>
      <c r="AS43" s="53">
        <v>4.8458572901124874</v>
      </c>
      <c r="AT43" s="53">
        <v>5.0092206856488906</v>
      </c>
      <c r="AU43" s="53">
        <v>5.2644384034052205</v>
      </c>
      <c r="AV43" s="53">
        <v>5.7006894368764405</v>
      </c>
      <c r="AW43" s="53">
        <v>6.1995140357543583</v>
      </c>
      <c r="AX43" s="53">
        <v>6.7129092175121281</v>
      </c>
      <c r="AY43" s="53">
        <v>7.1872126993513659</v>
      </c>
      <c r="AZ43" s="53">
        <v>7.4765271102112116</v>
      </c>
      <c r="BA43" s="53">
        <v>7.6665859453747967</v>
      </c>
      <c r="BB43" s="53">
        <v>56.997246620993799</v>
      </c>
      <c r="BC43" s="53">
        <v>57.583898843766939</v>
      </c>
      <c r="BD43" s="53">
        <v>58.487377592560343</v>
      </c>
      <c r="BE43" s="53">
        <v>59.997431618104784</v>
      </c>
      <c r="BF43" s="53">
        <v>61.675821627248837</v>
      </c>
      <c r="BG43" s="53">
        <v>63.354894280235619</v>
      </c>
      <c r="BH43" s="53">
        <v>64.866725972046751</v>
      </c>
      <c r="BI43" s="53">
        <v>65.771791293261813</v>
      </c>
      <c r="BJ43" s="53">
        <v>66.359681509381147</v>
      </c>
    </row>
    <row r="44" spans="1:62">
      <c r="B44" s="54">
        <f t="shared" si="2"/>
        <v>126</v>
      </c>
      <c r="C44" s="50">
        <v>4.2</v>
      </c>
      <c r="D44" s="52" t="e">
        <f>VLOOKUP(Table!C44,'Baby Growth Tracker'!$D$14:$E$99,2,FALSE)</f>
        <v>#N/A</v>
      </c>
      <c r="E44" s="49">
        <f>IF('Baby Growth Tracker'!$C$5="Male",Table!AA44,Table!AS44)</f>
        <v>4.8942658849595642</v>
      </c>
      <c r="F44" s="49">
        <f>IF('Baby Growth Tracker'!$C$5="Male",Table!AB44,Table!AT44)</f>
        <v>5.0582100195972881</v>
      </c>
      <c r="G44" s="49">
        <f>IF('Baby Growth Tracker'!$C$5="Male",Table!AC44,Table!AU44)</f>
        <v>5.3144537790656914</v>
      </c>
      <c r="H44" s="49">
        <f>IF('Baby Growth Tracker'!$C$5="Male",Table!AD44,Table!AV44)</f>
        <v>5.7527889028394217</v>
      </c>
      <c r="I44" s="49">
        <f>IF('Baby Growth Tracker'!$C$5="Male",Table!AE44,Table!AW44)</f>
        <v>6.2544959204894637</v>
      </c>
      <c r="J44" s="49">
        <f>IF('Baby Growth Tracker'!$C$5="Male",Table!AF44,Table!AX44)</f>
        <v>6.7713988646004051</v>
      </c>
      <c r="K44" s="49">
        <f>IF('Baby Growth Tracker'!$C$5="Male",Table!AG44,Table!AY44)</f>
        <v>7.2494170639652857</v>
      </c>
      <c r="L44" s="49">
        <f>IF('Baby Growth Tracker'!$C$5="Male",Table!AH44,Table!AZ44)</f>
        <v>7.5412155237839658</v>
      </c>
      <c r="M44" s="49">
        <f>IF('Baby Growth Tracker'!$C$5="Male",Table!AI44,Table!BA44)</f>
        <v>7.7329945583336812</v>
      </c>
      <c r="N44" s="49" t="e">
        <f t="shared" si="0"/>
        <v>#N/A</v>
      </c>
      <c r="O44" s="50">
        <v>4.2</v>
      </c>
      <c r="P44" s="52" t="e">
        <f>VLOOKUP(Table!O44,'Baby Growth Tracker'!$D$14:$F$99,3,FALSE)</f>
        <v>#N/A</v>
      </c>
      <c r="Q44" s="49">
        <f>IF('Baby Growth Tracker'!$C$5="Male",Table!AJ44,Table!BB44)</f>
        <v>57.180367640979853</v>
      </c>
      <c r="R44" s="49">
        <f>IF('Baby Growth Tracker'!$C$5="Male",Table!AK44,Table!BC44)</f>
        <v>57.76906886291075</v>
      </c>
      <c r="S44" s="49">
        <f>IF('Baby Growth Tracker'!$C$5="Male",Table!AL44,Table!BD44)</f>
        <v>58.675451718229354</v>
      </c>
      <c r="T44" s="49">
        <f>IF('Baby Growth Tracker'!$C$5="Male",Table!AM44,Table!BE44)</f>
        <v>60.189693491793918</v>
      </c>
      <c r="U44" s="49">
        <f>IF('Baby Growth Tracker'!$C$5="Male",Table!AN44,Table!BF44)</f>
        <v>61.871787947338547</v>
      </c>
      <c r="V44" s="49">
        <f>IF('Baby Growth Tracker'!$C$5="Male",Table!AO44,Table!BG44)</f>
        <v>63.55359865226842</v>
      </c>
      <c r="W44" s="49">
        <f>IF('Baby Growth Tracker'!$C$5="Male",Table!AP44,Table!BH44)</f>
        <v>65.067093945585711</v>
      </c>
      <c r="X44" s="49">
        <f>IF('Baby Growth Tracker'!$C$5="Male",Table!AQ44,Table!BI44)</f>
        <v>65.972801223755056</v>
      </c>
      <c r="Y44" s="49">
        <f>IF('Baby Growth Tracker'!$C$5="Male",Table!AR44,Table!BJ44)</f>
        <v>66.56096909713348</v>
      </c>
      <c r="Z44" s="49" t="e">
        <f t="shared" si="1"/>
        <v>#N/A</v>
      </c>
      <c r="AA44" s="49">
        <v>5.4004877150000006</v>
      </c>
      <c r="AB44" s="49">
        <v>5.5685495921000001</v>
      </c>
      <c r="AC44" s="49">
        <v>5.8346422247999996</v>
      </c>
      <c r="AD44" s="49">
        <v>6.2995202931000005</v>
      </c>
      <c r="AE44" s="49">
        <v>6.8467030969999998</v>
      </c>
      <c r="AF44" s="49">
        <v>7.4273912331999998</v>
      </c>
      <c r="AG44" s="49">
        <v>7.9797459518</v>
      </c>
      <c r="AH44" s="49">
        <v>8.3241896906000008</v>
      </c>
      <c r="AI44" s="49">
        <v>8.5535739787999994</v>
      </c>
      <c r="AJ44" s="49">
        <v>59.145422017022817</v>
      </c>
      <c r="AK44" s="49">
        <v>59.655877732724115</v>
      </c>
      <c r="AL44" s="49">
        <v>60.462652808421709</v>
      </c>
      <c r="AM44" s="49">
        <v>61.870147334038961</v>
      </c>
      <c r="AN44" s="49">
        <v>63.528263235279582</v>
      </c>
      <c r="AO44" s="49">
        <v>65.29559805318506</v>
      </c>
      <c r="AP44" s="49">
        <v>66.989359428364779</v>
      </c>
      <c r="AQ44" s="49">
        <v>68.05391871522535</v>
      </c>
      <c r="AR44" s="49">
        <v>68.767046144288983</v>
      </c>
      <c r="AS44" s="53">
        <v>4.8942658849595642</v>
      </c>
      <c r="AT44" s="53">
        <v>5.0582100195972881</v>
      </c>
      <c r="AU44" s="53">
        <v>5.3144537790656914</v>
      </c>
      <c r="AV44" s="53">
        <v>5.7527889028394217</v>
      </c>
      <c r="AW44" s="53">
        <v>6.2544959204894637</v>
      </c>
      <c r="AX44" s="53">
        <v>6.7713988646004051</v>
      </c>
      <c r="AY44" s="53">
        <v>7.2494170639652857</v>
      </c>
      <c r="AZ44" s="53">
        <v>7.5412155237839658</v>
      </c>
      <c r="BA44" s="53">
        <v>7.7329945583336812</v>
      </c>
      <c r="BB44" s="53">
        <v>57.180367640979853</v>
      </c>
      <c r="BC44" s="53">
        <v>57.76906886291075</v>
      </c>
      <c r="BD44" s="53">
        <v>58.675451718229354</v>
      </c>
      <c r="BE44" s="53">
        <v>60.189693491793918</v>
      </c>
      <c r="BF44" s="53">
        <v>61.871787947338547</v>
      </c>
      <c r="BG44" s="53">
        <v>63.55359865226842</v>
      </c>
      <c r="BH44" s="53">
        <v>65.067093945585711</v>
      </c>
      <c r="BI44" s="53">
        <v>65.972801223755056</v>
      </c>
      <c r="BJ44" s="53">
        <v>66.56096909713348</v>
      </c>
    </row>
    <row r="45" spans="1:62">
      <c r="B45" s="54">
        <f t="shared" si="2"/>
        <v>129</v>
      </c>
      <c r="C45" s="50">
        <v>4.3</v>
      </c>
      <c r="D45" s="52" t="e">
        <f>VLOOKUP(Table!C45,'Baby Growth Tracker'!$D$14:$E$99,2,FALSE)</f>
        <v>#N/A</v>
      </c>
      <c r="E45" s="49">
        <f>IF('Baby Growth Tracker'!$C$5="Male",Table!AA45,Table!AS45)</f>
        <v>4.9423002847248796</v>
      </c>
      <c r="F45" s="49">
        <f>IF('Baby Growth Tracker'!$C$5="Male",Table!AB45,Table!AT45)</f>
        <v>5.1068186620298404</v>
      </c>
      <c r="G45" s="49">
        <f>IF('Baby Growth Tracker'!$C$5="Male",Table!AC45,Table!AU45)</f>
        <v>5.3640765814126814</v>
      </c>
      <c r="H45" s="49">
        <f>IF('Baby Growth Tracker'!$C$5="Male",Table!AD45,Table!AV45)</f>
        <v>5.804471425925259</v>
      </c>
      <c r="I45" s="49">
        <f>IF('Baby Growth Tracker'!$C$5="Male",Table!AE45,Table!AW45)</f>
        <v>6.3090283947251251</v>
      </c>
      <c r="J45" s="49">
        <f>IF('Baby Growth Tracker'!$C$5="Male",Table!AF45,Table!AX45)</f>
        <v>6.8294026381096664</v>
      </c>
      <c r="K45" s="49">
        <f>IF('Baby Growth Tracker'!$C$5="Male",Table!AG45,Table!AY45)</f>
        <v>7.3111008654710705</v>
      </c>
      <c r="L45" s="49">
        <f>IF('Baby Growth Tracker'!$C$5="Male",Table!AH45,Table!AZ45)</f>
        <v>7.6053623869912084</v>
      </c>
      <c r="M45" s="49">
        <f>IF('Baby Growth Tracker'!$C$5="Male",Table!AI45,Table!BA45)</f>
        <v>7.7988480897276622</v>
      </c>
      <c r="N45" s="49" t="e">
        <f t="shared" si="0"/>
        <v>#N/A</v>
      </c>
      <c r="O45" s="50">
        <v>4.3</v>
      </c>
      <c r="P45" s="52" t="e">
        <f>VLOOKUP(Table!O45,'Baby Growth Tracker'!$D$14:$F$99,3,FALSE)</f>
        <v>#N/A</v>
      </c>
      <c r="Q45" s="49">
        <f>IF('Baby Growth Tracker'!$C$5="Male",Table!AJ45,Table!BB45)</f>
        <v>57.361742049509878</v>
      </c>
      <c r="R45" s="49">
        <f>IF('Baby Growth Tracker'!$C$5="Male",Table!AK45,Table!BC45)</f>
        <v>57.952473720697476</v>
      </c>
      <c r="S45" s="49">
        <f>IF('Baby Growth Tracker'!$C$5="Male",Table!AL45,Table!BD45)</f>
        <v>58.86173880756035</v>
      </c>
      <c r="T45" s="49">
        <f>IF('Baby Growth Tracker'!$C$5="Male",Table!AM45,Table!BE45)</f>
        <v>60.380150086784823</v>
      </c>
      <c r="U45" s="49">
        <f>IF('Baby Growth Tracker'!$C$5="Male",Table!AN45,Table!BF45)</f>
        <v>62.065955945089918</v>
      </c>
      <c r="V45" s="49">
        <f>IF('Baby Growth Tracker'!$C$5="Male",Table!AO45,Table!BG45)</f>
        <v>63.750540675409638</v>
      </c>
      <c r="W45" s="49">
        <f>IF('Baby Growth Tracker'!$C$5="Male",Table!AP45,Table!BH45)</f>
        <v>65.265756994101338</v>
      </c>
      <c r="X45" s="49">
        <f>IF('Baby Growth Tracker'!$C$5="Male",Table!AQ45,Table!BI45)</f>
        <v>66.172152013633863</v>
      </c>
      <c r="Y45" s="49">
        <f>IF('Baby Growth Tracker'!$C$5="Male",Table!AR45,Table!BJ45)</f>
        <v>66.760631872763796</v>
      </c>
      <c r="Z45" s="49" t="e">
        <f t="shared" si="1"/>
        <v>#N/A</v>
      </c>
      <c r="AA45" s="49">
        <v>5.458714832000001</v>
      </c>
      <c r="AB45" s="49">
        <v>5.6272835834000006</v>
      </c>
      <c r="AC45" s="49">
        <v>5.8943335631999991</v>
      </c>
      <c r="AD45" s="49">
        <v>6.3613365844000009</v>
      </c>
      <c r="AE45" s="49">
        <v>6.9117475419999996</v>
      </c>
      <c r="AF45" s="49">
        <v>7.4967018227999995</v>
      </c>
      <c r="AG45" s="49">
        <v>8.0538950352000001</v>
      </c>
      <c r="AH45" s="49">
        <v>8.4017309114000014</v>
      </c>
      <c r="AI45" s="49">
        <v>8.6335305401999989</v>
      </c>
      <c r="AJ45" s="49">
        <v>59.338280336543335</v>
      </c>
      <c r="AK45" s="49">
        <v>59.849380956445167</v>
      </c>
      <c r="AL45" s="49">
        <v>60.657207601408771</v>
      </c>
      <c r="AM45" s="49">
        <v>62.066635146947164</v>
      </c>
      <c r="AN45" s="49">
        <v>63.727197291474035</v>
      </c>
      <c r="AO45" s="49">
        <v>65.497352924342465</v>
      </c>
      <c r="AP45" s="49">
        <v>67.194036355223901</v>
      </c>
      <c r="AQ45" s="49">
        <v>68.260546866298398</v>
      </c>
      <c r="AR45" s="49">
        <v>68.975032534797265</v>
      </c>
      <c r="AS45" s="53">
        <v>4.9423002847248796</v>
      </c>
      <c r="AT45" s="53">
        <v>5.1068186620298404</v>
      </c>
      <c r="AU45" s="53">
        <v>5.3640765814126814</v>
      </c>
      <c r="AV45" s="53">
        <v>5.804471425925259</v>
      </c>
      <c r="AW45" s="53">
        <v>6.3090283947251251</v>
      </c>
      <c r="AX45" s="53">
        <v>6.8294026381096664</v>
      </c>
      <c r="AY45" s="53">
        <v>7.3111008654710705</v>
      </c>
      <c r="AZ45" s="53">
        <v>7.6053623869912084</v>
      </c>
      <c r="BA45" s="53">
        <v>7.7988480897276622</v>
      </c>
      <c r="BB45" s="53">
        <v>57.361742049509878</v>
      </c>
      <c r="BC45" s="53">
        <v>57.952473720697476</v>
      </c>
      <c r="BD45" s="53">
        <v>58.86173880756035</v>
      </c>
      <c r="BE45" s="53">
        <v>60.380150086784823</v>
      </c>
      <c r="BF45" s="53">
        <v>62.065955945089918</v>
      </c>
      <c r="BG45" s="53">
        <v>63.750540675409638</v>
      </c>
      <c r="BH45" s="53">
        <v>65.265756994101338</v>
      </c>
      <c r="BI45" s="53">
        <v>66.172152013633863</v>
      </c>
      <c r="BJ45" s="53">
        <v>66.760631872763796</v>
      </c>
    </row>
    <row r="46" spans="1:62">
      <c r="B46" s="54">
        <f t="shared" si="2"/>
        <v>132</v>
      </c>
      <c r="C46" s="50">
        <v>4.4000000000000004</v>
      </c>
      <c r="D46" s="52" t="e">
        <f>VLOOKUP(Table!C46,'Baby Growth Tracker'!$D$14:$E$99,2,FALSE)</f>
        <v>#N/A</v>
      </c>
      <c r="E46" s="49">
        <f>IF('Baby Growth Tracker'!$C$5="Male",Table!AA46,Table!AS46)</f>
        <v>4.9899633817061364</v>
      </c>
      <c r="F46" s="49">
        <f>IF('Baby Growth Tracker'!$C$5="Male",Table!AB46,Table!AT46)</f>
        <v>5.1550495680186472</v>
      </c>
      <c r="G46" s="49">
        <f>IF('Baby Growth Tracker'!$C$5="Male",Table!AC46,Table!AU46)</f>
        <v>5.4133099113988621</v>
      </c>
      <c r="H46" s="49">
        <f>IF('Baby Growth Tracker'!$C$5="Male",Table!AD46,Table!AV46)</f>
        <v>5.8557404572412279</v>
      </c>
      <c r="I46" s="49">
        <f>IF('Baby Growth Tracker'!$C$5="Male",Table!AE46,Table!AW46)</f>
        <v>6.3631154048128664</v>
      </c>
      <c r="J46" s="49">
        <f>IF('Baby Growth Tracker'!$C$5="Male",Table!AF46,Table!AX46)</f>
        <v>6.8869250359381882</v>
      </c>
      <c r="K46" s="49">
        <f>IF('Baby Growth Tracker'!$C$5="Male",Table!AG46,Table!AY46)</f>
        <v>7.3722691066509602</v>
      </c>
      <c r="L46" s="49">
        <f>IF('Baby Growth Tracker'!$C$5="Male",Table!AH46,Table!AZ46)</f>
        <v>7.6689729964879314</v>
      </c>
      <c r="M46" s="49">
        <f>IF('Baby Growth Tracker'!$C$5="Male",Table!AI46,Table!BA46)</f>
        <v>7.8641520209408444</v>
      </c>
      <c r="N46" s="49" t="e">
        <f t="shared" si="0"/>
        <v>#N/A</v>
      </c>
      <c r="O46" s="50">
        <v>4.4000000000000004</v>
      </c>
      <c r="P46" s="52" t="e">
        <f>VLOOKUP(Table!O46,'Baby Growth Tracker'!$D$14:$F$99,3,FALSE)</f>
        <v>#N/A</v>
      </c>
      <c r="Q46" s="49">
        <f>IF('Baby Growth Tracker'!$C$5="Male",Table!AJ46,Table!BB46)</f>
        <v>57.541410187147093</v>
      </c>
      <c r="R46" s="49">
        <f>IF('Baby Growth Tracker'!$C$5="Male",Table!AK46,Table!BC46)</f>
        <v>58.134154075476808</v>
      </c>
      <c r="S46" s="49">
        <f>IF('Baby Growth Tracker'!$C$5="Male",Table!AL46,Table!BD46)</f>
        <v>59.046279860420306</v>
      </c>
      <c r="T46" s="49">
        <f>IF('Baby Growth Tracker'!$C$5="Male",Table!AM46,Table!BE46)</f>
        <v>60.568842532764336</v>
      </c>
      <c r="U46" s="49">
        <f>IF('Baby Growth Tracker'!$C$5="Male",Table!AN46,Table!BF46)</f>
        <v>62.258366172101674</v>
      </c>
      <c r="V46" s="49">
        <f>IF('Baby Growth Tracker'!$C$5="Male",Table!AO46,Table!BG46)</f>
        <v>63.945759477279012</v>
      </c>
      <c r="W46" s="49">
        <f>IF('Baby Growth Tracker'!$C$5="Male",Table!AP46,Table!BH46)</f>
        <v>65.462752174709607</v>
      </c>
      <c r="X46" s="49">
        <f>IF('Baby Growth Tracker'!$C$5="Male",Table!AQ46,Table!BI46)</f>
        <v>66.369879100759732</v>
      </c>
      <c r="Y46" s="49">
        <f>IF('Baby Growth Tracker'!$C$5="Male",Table!AR46,Table!BJ46)</f>
        <v>66.958704063945021</v>
      </c>
      <c r="Z46" s="49" t="e">
        <f t="shared" si="1"/>
        <v>#N/A</v>
      </c>
      <c r="AA46" s="49">
        <v>5.5169419490000013</v>
      </c>
      <c r="AB46" s="49">
        <v>5.686017574700001</v>
      </c>
      <c r="AC46" s="49">
        <v>5.9540249015999986</v>
      </c>
      <c r="AD46" s="49">
        <v>6.4231528757000014</v>
      </c>
      <c r="AE46" s="49">
        <v>6.9767919869999995</v>
      </c>
      <c r="AF46" s="49">
        <v>7.5660124123999992</v>
      </c>
      <c r="AG46" s="49">
        <v>8.1280441186000001</v>
      </c>
      <c r="AH46" s="49">
        <v>8.479272132200002</v>
      </c>
      <c r="AI46" s="49">
        <v>8.7134871015999984</v>
      </c>
      <c r="AJ46" s="49">
        <v>59.528991910715845</v>
      </c>
      <c r="AK46" s="49">
        <v>60.040769785456391</v>
      </c>
      <c r="AL46" s="49">
        <v>60.849694270098901</v>
      </c>
      <c r="AM46" s="49">
        <v>62.261120926234597</v>
      </c>
      <c r="AN46" s="49">
        <v>63.924182448371774</v>
      </c>
      <c r="AO46" s="49">
        <v>65.697184847592524</v>
      </c>
      <c r="AP46" s="49">
        <v>67.396784270934518</v>
      </c>
      <c r="AQ46" s="49">
        <v>68.465226176875234</v>
      </c>
      <c r="AR46" s="49">
        <v>69.181049717270668</v>
      </c>
      <c r="AS46" s="53">
        <v>4.9899633817061364</v>
      </c>
      <c r="AT46" s="53">
        <v>5.1550495680186472</v>
      </c>
      <c r="AU46" s="53">
        <v>5.4133099113988621</v>
      </c>
      <c r="AV46" s="53">
        <v>5.8557404572412279</v>
      </c>
      <c r="AW46" s="53">
        <v>6.3631154048128664</v>
      </c>
      <c r="AX46" s="53">
        <v>6.8869250359381882</v>
      </c>
      <c r="AY46" s="53">
        <v>7.3722691066509602</v>
      </c>
      <c r="AZ46" s="53">
        <v>7.6689729964879314</v>
      </c>
      <c r="BA46" s="53">
        <v>7.8641520209408444</v>
      </c>
      <c r="BB46" s="53">
        <v>57.541410187147093</v>
      </c>
      <c r="BC46" s="53">
        <v>58.134154075476808</v>
      </c>
      <c r="BD46" s="53">
        <v>59.046279860420306</v>
      </c>
      <c r="BE46" s="53">
        <v>60.568842532764336</v>
      </c>
      <c r="BF46" s="53">
        <v>62.258366172101674</v>
      </c>
      <c r="BG46" s="53">
        <v>63.945759477279012</v>
      </c>
      <c r="BH46" s="53">
        <v>65.462752174709607</v>
      </c>
      <c r="BI46" s="53">
        <v>66.369879100759732</v>
      </c>
      <c r="BJ46" s="53">
        <v>66.958704063945021</v>
      </c>
    </row>
    <row r="47" spans="1:62">
      <c r="A47" s="49" t="s">
        <v>11</v>
      </c>
      <c r="B47" s="54">
        <f t="shared" si="2"/>
        <v>135</v>
      </c>
      <c r="C47" s="50">
        <v>4.5</v>
      </c>
      <c r="D47" s="52" t="e">
        <f>VLOOKUP(Table!C47,'Baby Growth Tracker'!$D$14:$E$99,2,FALSE)</f>
        <v>#N/A</v>
      </c>
      <c r="E47" s="49">
        <f>IF('Baby Growth Tracker'!$C$5="Male",Table!AA47,Table!AS47)</f>
        <v>5.0545387269999997</v>
      </c>
      <c r="F47" s="49">
        <f>IF('Baby Growth Tracker'!$C$5="Male",Table!AB47,Table!AT47)</f>
        <v>5.220487543</v>
      </c>
      <c r="G47" s="49">
        <f>IF('Baby Growth Tracker'!$C$5="Male",Table!AC47,Table!AU47)</f>
        <v>5.480295205</v>
      </c>
      <c r="H47" s="49">
        <f>IF('Baby Growth Tracker'!$C$5="Male",Table!AD47,Table!AV47)</f>
        <v>5.9258883100000004</v>
      </c>
      <c r="I47" s="49">
        <f>IF('Baby Growth Tracker'!$C$5="Male",Table!AE47,Table!AW47)</f>
        <v>6.4375877509999997</v>
      </c>
      <c r="J47" s="49">
        <f>IF('Baby Growth Tracker'!$C$5="Male",Table!AF47,Table!AX47)</f>
        <v>6.966523789</v>
      </c>
      <c r="K47" s="49">
        <f>IF('Baby Growth Tracker'!$C$5="Male",Table!AG47,Table!AY47)</f>
        <v>7.45711879</v>
      </c>
      <c r="L47" s="49">
        <f>IF('Baby Growth Tracker'!$C$5="Male",Table!AH47,Table!AZ47)</f>
        <v>7.7572339479999997</v>
      </c>
      <c r="M47" s="49">
        <f>IF('Baby Growth Tracker'!$C$5="Male",Table!AI47,Table!BA47)</f>
        <v>7.9547300610000002</v>
      </c>
      <c r="N47" s="49" t="e">
        <f t="shared" si="0"/>
        <v>#N/A</v>
      </c>
      <c r="O47" s="50">
        <v>4.5</v>
      </c>
      <c r="P47" s="52" t="e">
        <f>VLOOKUP(Table!O47,'Baby Growth Tracker'!$D$14:$F$99,3,FALSE)</f>
        <v>#N/A</v>
      </c>
      <c r="Q47" s="49">
        <f>IF('Baby Growth Tracker'!$C$5="Male",Table!AJ47,Table!BB47)</f>
        <v>57.80470108913169</v>
      </c>
      <c r="R47" s="49">
        <f>IF('Baby Growth Tracker'!$C$5="Male",Table!AK47,Table!BC47)</f>
        <v>58.400324369791214</v>
      </c>
      <c r="S47" s="49">
        <f>IF('Baby Growth Tracker'!$C$5="Male",Table!AL47,Table!BD47)</f>
        <v>59.316327681551137</v>
      </c>
      <c r="T47" s="49">
        <f>IF('Baby Growth Tracker'!$C$5="Male",Table!AM47,Table!BE47)</f>
        <v>60.843862287441013</v>
      </c>
      <c r="U47" s="49">
        <f>IF('Baby Growth Tracker'!$C$5="Male",Table!AN47,Table!BF47)</f>
        <v>62.536696554999999</v>
      </c>
      <c r="V47" s="49">
        <f>IF('Baby Growth Tracker'!$C$5="Male",Table!AO47,Table!BG47)</f>
        <v>64.225071271992505</v>
      </c>
      <c r="W47" s="49">
        <f>IF('Baby Growth Tracker'!$C$5="Male",Table!AP47,Table!BH47)</f>
        <v>65.740958948104435</v>
      </c>
      <c r="X47" s="49">
        <f>IF('Baby Growth Tracker'!$C$5="Male",Table!AQ47,Table!BI47)</f>
        <v>66.646525556748202</v>
      </c>
      <c r="Y47" s="49">
        <f>IF('Baby Growth Tracker'!$C$5="Male",Table!AR47,Table!BJ47)</f>
        <v>67.233977412166539</v>
      </c>
      <c r="Z47" s="49" t="e">
        <f t="shared" si="1"/>
        <v>#N/A</v>
      </c>
      <c r="AA47" s="49">
        <v>5.575169066</v>
      </c>
      <c r="AB47" s="49">
        <v>5.7447515659999997</v>
      </c>
      <c r="AC47" s="49">
        <v>6.0137162399999999</v>
      </c>
      <c r="AD47" s="49">
        <v>6.484969167</v>
      </c>
      <c r="AE47" s="49">
        <v>7.0418364320000002</v>
      </c>
      <c r="AF47" s="49">
        <v>7.6353230019999998</v>
      </c>
      <c r="AG47" s="49">
        <v>8.2021932020000001</v>
      </c>
      <c r="AH47" s="49">
        <v>8.5568133530000008</v>
      </c>
      <c r="AI47" s="49">
        <v>8.7934436629999997</v>
      </c>
      <c r="AJ47" s="49">
        <v>59.82568616226726</v>
      </c>
      <c r="AK47" s="49">
        <v>60.336469051774216</v>
      </c>
      <c r="AL47" s="49">
        <v>61.144096051770717</v>
      </c>
      <c r="AM47" s="49">
        <v>62.554088493689818</v>
      </c>
      <c r="AN47" s="49">
        <v>64.216864103999995</v>
      </c>
      <c r="AO47" s="49">
        <v>65.991306628738485</v>
      </c>
      <c r="AP47" s="49">
        <v>67.694047868601572</v>
      </c>
      <c r="AQ47" s="49">
        <v>68.765377571731932</v>
      </c>
      <c r="AR47" s="49">
        <v>69.483539658140373</v>
      </c>
      <c r="AS47" s="53">
        <v>5.0545387269999997</v>
      </c>
      <c r="AT47" s="53">
        <v>5.220487543</v>
      </c>
      <c r="AU47" s="53">
        <v>5.480295205</v>
      </c>
      <c r="AV47" s="53">
        <v>5.9258883100000004</v>
      </c>
      <c r="AW47" s="53">
        <v>6.4375877509999997</v>
      </c>
      <c r="AX47" s="53">
        <v>6.966523789</v>
      </c>
      <c r="AY47" s="53">
        <v>7.45711879</v>
      </c>
      <c r="AZ47" s="53">
        <v>7.7572339479999997</v>
      </c>
      <c r="BA47" s="53">
        <v>7.9547300610000002</v>
      </c>
      <c r="BB47" s="53">
        <v>57.80470108913169</v>
      </c>
      <c r="BC47" s="53">
        <v>58.400324369791214</v>
      </c>
      <c r="BD47" s="53">
        <v>59.316327681551137</v>
      </c>
      <c r="BE47" s="53">
        <v>60.843862287441013</v>
      </c>
      <c r="BF47" s="53">
        <v>62.536696554999999</v>
      </c>
      <c r="BG47" s="53">
        <v>64.225071271992505</v>
      </c>
      <c r="BH47" s="53">
        <v>65.740958948104435</v>
      </c>
      <c r="BI47" s="53">
        <v>66.646525556748202</v>
      </c>
      <c r="BJ47" s="53">
        <v>67.233977412166539</v>
      </c>
    </row>
    <row r="48" spans="1:62">
      <c r="B48" s="54">
        <f t="shared" si="2"/>
        <v>138</v>
      </c>
      <c r="C48" s="50">
        <v>4.5999999999999996</v>
      </c>
      <c r="D48" s="52" t="e">
        <f>VLOOKUP(Table!C48,'Baby Growth Tracker'!$D$14:$E$99,2,FALSE)</f>
        <v>#N/A</v>
      </c>
      <c r="E48" s="49">
        <f>IF('Baby Growth Tracker'!$C$5="Male",Table!AA48,Table!AS48)</f>
        <v>5.1013348768999993</v>
      </c>
      <c r="F48" s="49">
        <f>IF('Baby Growth Tracker'!$C$5="Male",Table!AB48,Table!AT48)</f>
        <v>5.2678362063000002</v>
      </c>
      <c r="G48" s="49">
        <f>IF('Baby Growth Tracker'!$C$5="Male",Table!AC48,Table!AU48)</f>
        <v>5.5286167273000002</v>
      </c>
      <c r="H48" s="49">
        <f>IF('Baby Growth Tracker'!$C$5="Male",Table!AD48,Table!AV48)</f>
        <v>5.9761822998000005</v>
      </c>
      <c r="I48" s="49">
        <f>IF('Baby Growth Tracker'!$C$5="Male",Table!AE48,Table!AW48)</f>
        <v>6.4906140215999999</v>
      </c>
      <c r="J48" s="49">
        <f>IF('Baby Growth Tracker'!$C$5="Male",Table!AF48,Table!AX48)</f>
        <v>7.0228894550999996</v>
      </c>
      <c r="K48" s="49">
        <f>IF('Baby Growth Tracker'!$C$5="Male",Table!AG48,Table!AY48)</f>
        <v>7.5170400113999998</v>
      </c>
      <c r="L48" s="49">
        <f>IF('Baby Growth Tracker'!$C$5="Male",Table!AH48,Table!AZ48)</f>
        <v>7.8195435290999997</v>
      </c>
      <c r="M48" s="49">
        <f>IF('Baby Growth Tracker'!$C$5="Male",Table!AI48,Table!BA48)</f>
        <v>8.0186984029000001</v>
      </c>
      <c r="N48" s="49" t="e">
        <f t="shared" si="0"/>
        <v>#N/A</v>
      </c>
      <c r="O48" s="50">
        <v>4.5999999999999996</v>
      </c>
      <c r="P48" s="52" t="e">
        <f>VLOOKUP(Table!O48,'Baby Growth Tracker'!$D$14:$F$99,3,FALSE)</f>
        <v>#N/A</v>
      </c>
      <c r="Q48" s="49">
        <f>IF('Baby Growth Tracker'!$C$5="Male",Table!AJ48,Table!BB48)</f>
        <v>57.979030276842408</v>
      </c>
      <c r="R48" s="49">
        <f>IF('Baby Growth Tracker'!$C$5="Male",Table!AK48,Table!BC48)</f>
        <v>58.57661500829294</v>
      </c>
      <c r="S48" s="49">
        <f>IF('Baby Growth Tracker'!$C$5="Male",Table!AL48,Table!BD48)</f>
        <v>59.495420749693288</v>
      </c>
      <c r="T48" s="49">
        <f>IF('Baby Growth Tracker'!$C$5="Male",Table!AM48,Table!BE48)</f>
        <v>61.027065768188407</v>
      </c>
      <c r="U48" s="49">
        <f>IF('Baby Growth Tracker'!$C$5="Male",Table!AN48,Table!BF48)</f>
        <v>62.723659661900001</v>
      </c>
      <c r="V48" s="49">
        <f>IF('Baby Growth Tracker'!$C$5="Male",Table!AO48,Table!BG48)</f>
        <v>64.414981996745638</v>
      </c>
      <c r="W48" s="49">
        <f>IF('Baby Growth Tracker'!$C$5="Male",Table!AP48,Table!BH48)</f>
        <v>65.932858270915474</v>
      </c>
      <c r="X48" s="49">
        <f>IF('Baby Growth Tracker'!$C$5="Male",Table!AQ48,Table!BI48)</f>
        <v>66.839324607772042</v>
      </c>
      <c r="Y48" s="49">
        <f>IF('Baby Growth Tracker'!$C$5="Male",Table!AR48,Table!BJ48)</f>
        <v>67.427247289898105</v>
      </c>
      <c r="Z48" s="49" t="e">
        <f t="shared" si="1"/>
        <v>#N/A</v>
      </c>
      <c r="AA48" s="49">
        <v>5.6273296867999996</v>
      </c>
      <c r="AB48" s="49">
        <v>5.7974939392999998</v>
      </c>
      <c r="AC48" s="49">
        <v>6.0674825404000003</v>
      </c>
      <c r="AD48" s="49">
        <v>6.5408349421</v>
      </c>
      <c r="AE48" s="49">
        <v>7.1006953070000005</v>
      </c>
      <c r="AF48" s="49">
        <v>7.6979940008999996</v>
      </c>
      <c r="AG48" s="49">
        <v>8.2691122929999992</v>
      </c>
      <c r="AH48" s="49">
        <v>8.6266934723000013</v>
      </c>
      <c r="AI48" s="49">
        <v>8.8654299526999996</v>
      </c>
      <c r="AJ48" s="49">
        <v>60.00950125500318</v>
      </c>
      <c r="AK48" s="49">
        <v>60.521082953230639</v>
      </c>
      <c r="AL48" s="49">
        <v>61.329982408667945</v>
      </c>
      <c r="AM48" s="49">
        <v>62.742225982625655</v>
      </c>
      <c r="AN48" s="49">
        <v>64.407709183400002</v>
      </c>
      <c r="AO48" s="49">
        <v>66.185110724662181</v>
      </c>
      <c r="AP48" s="49">
        <v>67.890765411825797</v>
      </c>
      <c r="AQ48" s="49">
        <v>68.963968113511072</v>
      </c>
      <c r="AR48" s="49">
        <v>69.683403917147047</v>
      </c>
      <c r="AS48" s="53">
        <v>5.1013348768999993</v>
      </c>
      <c r="AT48" s="53">
        <v>5.2678362063000002</v>
      </c>
      <c r="AU48" s="53">
        <v>5.5286167273000002</v>
      </c>
      <c r="AV48" s="53">
        <v>5.9761822998000005</v>
      </c>
      <c r="AW48" s="53">
        <v>6.4906140215999999</v>
      </c>
      <c r="AX48" s="53">
        <v>7.0228894550999996</v>
      </c>
      <c r="AY48" s="53">
        <v>7.5170400113999998</v>
      </c>
      <c r="AZ48" s="53">
        <v>7.8195435290999997</v>
      </c>
      <c r="BA48" s="53">
        <v>8.0186984029000001</v>
      </c>
      <c r="BB48" s="53">
        <v>57.979030276842408</v>
      </c>
      <c r="BC48" s="53">
        <v>58.57661500829294</v>
      </c>
      <c r="BD48" s="53">
        <v>59.495420749693288</v>
      </c>
      <c r="BE48" s="53">
        <v>61.027065768188407</v>
      </c>
      <c r="BF48" s="53">
        <v>62.723659661900001</v>
      </c>
      <c r="BG48" s="53">
        <v>64.414981996745638</v>
      </c>
      <c r="BH48" s="53">
        <v>65.932858270915474</v>
      </c>
      <c r="BI48" s="53">
        <v>66.839324607772042</v>
      </c>
      <c r="BJ48" s="53">
        <v>67.427247289898105</v>
      </c>
    </row>
    <row r="49" spans="1:62">
      <c r="B49" s="54">
        <f t="shared" si="2"/>
        <v>141</v>
      </c>
      <c r="C49" s="50">
        <v>4.7</v>
      </c>
      <c r="D49" s="52" t="e">
        <f>VLOOKUP(Table!C49,'Baby Growth Tracker'!$D$14:$E$99,2,FALSE)</f>
        <v>#N/A</v>
      </c>
      <c r="E49" s="49">
        <f>IF('Baby Growth Tracker'!$C$5="Male",Table!AA49,Table!AS49)</f>
        <v>5.1477691344899998</v>
      </c>
      <c r="F49" s="49">
        <f>IF('Baby Growth Tracker'!$C$5="Male",Table!AB49,Table!AT49)</f>
        <v>5.3148166744600003</v>
      </c>
      <c r="G49" s="49">
        <f>IF('Baby Growth Tracker'!$C$5="Male",Table!AC49,Table!AU49)</f>
        <v>5.5765587440599997</v>
      </c>
      <c r="H49" s="49">
        <f>IF('Baby Growth Tracker'!$C$5="Male",Table!AD49,Table!AV49)</f>
        <v>6.0260739394900007</v>
      </c>
      <c r="I49" s="49">
        <f>IF('Baby Growth Tracker'!$C$5="Male",Table!AE49,Table!AW49)</f>
        <v>6.5432077016600001</v>
      </c>
      <c r="J49" s="49">
        <f>IF('Baby Growth Tracker'!$C$5="Male",Table!AF49,Table!AX49)</f>
        <v>7.07878853255</v>
      </c>
      <c r="K49" s="49">
        <f>IF('Baby Growth Tracker'!$C$5="Male",Table!AG49,Table!AY49)</f>
        <v>7.5764621560799998</v>
      </c>
      <c r="L49" s="49">
        <f>IF('Baby Growth Tracker'!$C$5="Male",Table!AH49,Table!AZ49)</f>
        <v>7.88133429135</v>
      </c>
      <c r="M49" s="49">
        <f>IF('Baby Growth Tracker'!$C$5="Male",Table!AI49,Table!BA49)</f>
        <v>8.08213515988</v>
      </c>
      <c r="N49" s="49" t="e">
        <f t="shared" si="0"/>
        <v>#N/A</v>
      </c>
      <c r="O49" s="50">
        <v>4.7</v>
      </c>
      <c r="P49" s="52" t="e">
        <f>VLOOKUP(Table!O49,'Baby Growth Tracker'!$D$14:$F$99,3,FALSE)</f>
        <v>#N/A</v>
      </c>
      <c r="Q49" s="49">
        <f>IF('Baby Growth Tracker'!$C$5="Male",Table!AJ49,Table!BB49)</f>
        <v>58.151835928358956</v>
      </c>
      <c r="R49" s="49">
        <f>IF('Baby Growth Tracker'!$C$5="Male",Table!AK49,Table!BC49)</f>
        <v>58.751365076849176</v>
      </c>
      <c r="S49" s="49">
        <f>IF('Baby Growth Tracker'!$C$5="Male",Table!AL49,Table!BD49)</f>
        <v>59.672952955703181</v>
      </c>
      <c r="T49" s="49">
        <f>IF('Baby Growth Tracker'!$C$5="Male",Table!AM49,Table!BE49)</f>
        <v>61.20869046432685</v>
      </c>
      <c r="U49" s="49">
        <f>IF('Baby Growth Tracker'!$C$5="Male",Table!AN49,Table!BF49)</f>
        <v>62.909047337200001</v>
      </c>
      <c r="V49" s="49">
        <f>IF('Baby Growth Tracker'!$C$5="Male",Table!AO49,Table!BG49)</f>
        <v>64.603344857532932</v>
      </c>
      <c r="W49" s="49">
        <f>IF('Baby Growth Tracker'!$C$5="Male",Table!AP49,Table!BH49)</f>
        <v>66.123254982135137</v>
      </c>
      <c r="X49" s="49">
        <f>IF('Baby Growth Tracker'!$C$5="Male",Table!AQ49,Table!BI49)</f>
        <v>67.030657283773579</v>
      </c>
      <c r="Y49" s="49">
        <f>IF('Baby Growth Tracker'!$C$5="Male",Table!AR49,Table!BJ49)</f>
        <v>67.619077963886753</v>
      </c>
      <c r="Z49" s="49" t="e">
        <f t="shared" si="1"/>
        <v>#N/A</v>
      </c>
      <c r="AA49" s="49">
        <v>5.6794903075999992</v>
      </c>
      <c r="AB49" s="49">
        <v>5.8502363125999999</v>
      </c>
      <c r="AC49" s="49">
        <v>6.1212488408000008</v>
      </c>
      <c r="AD49" s="49">
        <v>6.5967007172000001</v>
      </c>
      <c r="AE49" s="49">
        <v>7.1595541820000008</v>
      </c>
      <c r="AF49" s="49">
        <v>7.7606649997999995</v>
      </c>
      <c r="AG49" s="49">
        <v>8.3360313839999982</v>
      </c>
      <c r="AH49" s="49">
        <v>8.6965735916000018</v>
      </c>
      <c r="AI49" s="49">
        <v>8.9374162423999994</v>
      </c>
      <c r="AJ49" s="49">
        <v>60.191418891457786</v>
      </c>
      <c r="AK49" s="49">
        <v>60.70382599694242</v>
      </c>
      <c r="AL49" s="49">
        <v>61.51403589871709</v>
      </c>
      <c r="AM49" s="49">
        <v>62.928584662337521</v>
      </c>
      <c r="AN49" s="49">
        <v>64.59681840492</v>
      </c>
      <c r="AO49" s="49">
        <v>66.377198882141627</v>
      </c>
      <c r="AP49" s="49">
        <v>68.085759884036179</v>
      </c>
      <c r="AQ49" s="49">
        <v>69.160817451007489</v>
      </c>
      <c r="AR49" s="49">
        <v>69.881508762705366</v>
      </c>
      <c r="AS49" s="53">
        <v>5.1477691344899998</v>
      </c>
      <c r="AT49" s="53">
        <v>5.3148166744600003</v>
      </c>
      <c r="AU49" s="53">
        <v>5.5765587440599997</v>
      </c>
      <c r="AV49" s="53">
        <v>6.0260739394900007</v>
      </c>
      <c r="AW49" s="53">
        <v>6.5432077016600001</v>
      </c>
      <c r="AX49" s="53">
        <v>7.07878853255</v>
      </c>
      <c r="AY49" s="53">
        <v>7.5764621560799998</v>
      </c>
      <c r="AZ49" s="53">
        <v>7.88133429135</v>
      </c>
      <c r="BA49" s="53">
        <v>8.08213515988</v>
      </c>
      <c r="BB49" s="53">
        <v>58.151835928358956</v>
      </c>
      <c r="BC49" s="53">
        <v>58.751365076849176</v>
      </c>
      <c r="BD49" s="53">
        <v>59.672952955703181</v>
      </c>
      <c r="BE49" s="53">
        <v>61.20869046432685</v>
      </c>
      <c r="BF49" s="53">
        <v>62.909047337200001</v>
      </c>
      <c r="BG49" s="53">
        <v>64.603344857532932</v>
      </c>
      <c r="BH49" s="53">
        <v>66.123254982135137</v>
      </c>
      <c r="BI49" s="53">
        <v>67.030657283773579</v>
      </c>
      <c r="BJ49" s="53">
        <v>67.619077963886753</v>
      </c>
    </row>
    <row r="50" spans="1:62">
      <c r="B50" s="54">
        <f t="shared" si="2"/>
        <v>144</v>
      </c>
      <c r="C50" s="50">
        <v>4.8</v>
      </c>
      <c r="D50" s="52" t="e">
        <f>VLOOKUP(Table!C50,'Baby Growth Tracker'!$D$14:$E$99,2,FALSE)</f>
        <v>#N/A</v>
      </c>
      <c r="E50" s="49">
        <f>IF('Baby Growth Tracker'!$C$5="Male",Table!AA50,Table!AS50)</f>
        <v>5.1938443125160001</v>
      </c>
      <c r="F50" s="49">
        <f>IF('Baby Growth Tracker'!$C$5="Male",Table!AB50,Table!AT50)</f>
        <v>5.3614318314879998</v>
      </c>
      <c r="G50" s="49">
        <f>IF('Baby Growth Tracker'!$C$5="Male",Table!AC50,Table!AU50)</f>
        <v>5.6241242883510001</v>
      </c>
      <c r="H50" s="49">
        <f>IF('Baby Growth Tracker'!$C$5="Male",Table!AD50,Table!AV50)</f>
        <v>6.075566599190001</v>
      </c>
      <c r="I50" s="49">
        <f>IF('Baby Growth Tracker'!$C$5="Male",Table!AE50,Table!AW50)</f>
        <v>6.5953726286589998</v>
      </c>
      <c r="J50" s="49">
        <f>IF('Baby Growth Tracker'!$C$5="Male",Table!AF50,Table!AX50)</f>
        <v>7.1342253814329997</v>
      </c>
      <c r="K50" s="49">
        <f>IF('Baby Growth Tracker'!$C$5="Male",Table!AG50,Table!AY50)</f>
        <v>7.6353900697209998</v>
      </c>
      <c r="L50" s="49">
        <f>IF('Baby Growth Tracker'!$C$5="Male",Table!AH50,Table!AZ50)</f>
        <v>7.9426113677519998</v>
      </c>
      <c r="M50" s="49">
        <f>IF('Baby Growth Tracker'!$C$5="Male",Table!AI50,Table!BA50)</f>
        <v>8.1450456477910009</v>
      </c>
      <c r="N50" s="49" t="e">
        <f t="shared" si="0"/>
        <v>#N/A</v>
      </c>
      <c r="O50" s="50">
        <v>4.8</v>
      </c>
      <c r="P50" s="52" t="e">
        <f>VLOOKUP(Table!O50,'Baby Growth Tracker'!$D$14:$F$99,3,FALSE)</f>
        <v>#N/A</v>
      </c>
      <c r="Q50" s="49">
        <f>IF('Baby Growth Tracker'!$C$5="Male",Table!AJ50,Table!BB50)</f>
        <v>58.323150459605145</v>
      </c>
      <c r="R50" s="49">
        <f>IF('Baby Growth Tracker'!$C$5="Male",Table!AK50,Table!BC50)</f>
        <v>58.924607282456947</v>
      </c>
      <c r="S50" s="49">
        <f>IF('Baby Growth Tracker'!$C$5="Male",Table!AL50,Table!BD50)</f>
        <v>59.848957326298112</v>
      </c>
      <c r="T50" s="49">
        <f>IF('Baby Growth Tracker'!$C$5="Male",Table!AM50,Table!BE50)</f>
        <v>61.388769565487891</v>
      </c>
      <c r="U50" s="49">
        <f>IF('Baby Growth Tracker'!$C$5="Male",Table!AN50,Table!BF50)</f>
        <v>63.092892364809998</v>
      </c>
      <c r="V50" s="49">
        <f>IF('Baby Growth Tracker'!$C$5="Male",Table!AO50,Table!BG50)</f>
        <v>64.790191570029805</v>
      </c>
      <c r="W50" s="49">
        <f>IF('Baby Growth Tracker'!$C$5="Male",Table!AP50,Table!BH50)</f>
        <v>66.312179237241693</v>
      </c>
      <c r="X50" s="49">
        <f>IF('Baby Growth Tracker'!$C$5="Male",Table!AQ50,Table!BI50)</f>
        <v>67.220552524718528</v>
      </c>
      <c r="Y50" s="49">
        <f>IF('Baby Growth Tracker'!$C$5="Male",Table!AR50,Table!BJ50)</f>
        <v>67.809497469009244</v>
      </c>
      <c r="Z50" s="49" t="e">
        <f t="shared" si="1"/>
        <v>#N/A</v>
      </c>
      <c r="AA50" s="49">
        <v>5.7316509283999988</v>
      </c>
      <c r="AB50" s="49">
        <v>5.9029786859</v>
      </c>
      <c r="AC50" s="49">
        <v>6.1750151412000012</v>
      </c>
      <c r="AD50" s="49">
        <v>6.6525664923000001</v>
      </c>
      <c r="AE50" s="49">
        <v>7.2184130570000011</v>
      </c>
      <c r="AF50" s="49">
        <v>7.8233359986999993</v>
      </c>
      <c r="AG50" s="49">
        <v>8.4029504749999973</v>
      </c>
      <c r="AH50" s="49">
        <v>8.7664537109000022</v>
      </c>
      <c r="AI50" s="49">
        <v>9.0094025320999993</v>
      </c>
      <c r="AJ50" s="49">
        <v>60.371482123769958</v>
      </c>
      <c r="AK50" s="49">
        <v>60.884740392626604</v>
      </c>
      <c r="AL50" s="49">
        <v>61.696297507466269</v>
      </c>
      <c r="AM50" s="49">
        <v>63.11320371243383</v>
      </c>
      <c r="AN50" s="49">
        <v>64.784229394020002</v>
      </c>
      <c r="AO50" s="49">
        <v>66.567607806823872</v>
      </c>
      <c r="AP50" s="49">
        <v>68.279067879197797</v>
      </c>
      <c r="AQ50" s="49">
        <v>69.355962519137449</v>
      </c>
      <c r="AR50" s="49">
        <v>70.077891544241197</v>
      </c>
      <c r="AS50" s="53">
        <v>5.1938443125160001</v>
      </c>
      <c r="AT50" s="53">
        <v>5.3614318314879998</v>
      </c>
      <c r="AU50" s="53">
        <v>5.6241242883510001</v>
      </c>
      <c r="AV50" s="53">
        <v>6.075566599190001</v>
      </c>
      <c r="AW50" s="53">
        <v>6.5953726286589998</v>
      </c>
      <c r="AX50" s="53">
        <v>7.1342253814329997</v>
      </c>
      <c r="AY50" s="53">
        <v>7.6353900697209998</v>
      </c>
      <c r="AZ50" s="53">
        <v>7.9426113677519998</v>
      </c>
      <c r="BA50" s="53">
        <v>8.1450456477910009</v>
      </c>
      <c r="BB50" s="53">
        <v>58.323150459605145</v>
      </c>
      <c r="BC50" s="53">
        <v>58.924607282456947</v>
      </c>
      <c r="BD50" s="53">
        <v>59.848957326298112</v>
      </c>
      <c r="BE50" s="53">
        <v>61.388769565487891</v>
      </c>
      <c r="BF50" s="53">
        <v>63.092892364809998</v>
      </c>
      <c r="BG50" s="53">
        <v>64.790191570029805</v>
      </c>
      <c r="BH50" s="53">
        <v>66.312179237241693</v>
      </c>
      <c r="BI50" s="53">
        <v>67.220552524718528</v>
      </c>
      <c r="BJ50" s="53">
        <v>67.809497469009244</v>
      </c>
    </row>
    <row r="51" spans="1:62">
      <c r="B51" s="54">
        <f t="shared" si="2"/>
        <v>147</v>
      </c>
      <c r="C51" s="50">
        <v>4.9000000000000004</v>
      </c>
      <c r="D51" s="52" t="e">
        <f>VLOOKUP(Table!C51,'Baby Growth Tracker'!$D$14:$E$99,2,FALSE)</f>
        <v>#N/A</v>
      </c>
      <c r="E51" s="49">
        <f>IF('Baby Growth Tracker'!$C$5="Male",Table!AA51,Table!AS51)</f>
        <v>5.2395632064653004</v>
      </c>
      <c r="F51" s="49">
        <f>IF('Baby Growth Tracker'!$C$5="Male",Table!AB51,Table!AT51)</f>
        <v>5.4076845446475001</v>
      </c>
      <c r="G51" s="49">
        <f>IF('Baby Growth Tracker'!$C$5="Male",Table!AC51,Table!AU51)</f>
        <v>5.6713163760915002</v>
      </c>
      <c r="H51" s="49">
        <f>IF('Baby Growth Tracker'!$C$5="Male",Table!AD51,Table!AV51)</f>
        <v>6.1246636287998006</v>
      </c>
      <c r="I51" s="49">
        <f>IF('Baby Growth Tracker'!$C$5="Male",Table!AE51,Table!AW51)</f>
        <v>6.6471126144969999</v>
      </c>
      <c r="J51" s="49">
        <f>IF('Baby Growth Tracker'!$C$5="Male",Table!AF51,Table!AX51)</f>
        <v>7.1892043304806998</v>
      </c>
      <c r="K51" s="49">
        <f>IF('Baby Growth Tracker'!$C$5="Male",Table!AG51,Table!AY51)</f>
        <v>7.6938285622000997</v>
      </c>
      <c r="L51" s="49">
        <f>IF('Baby Growth Tracker'!$C$5="Male",Table!AH51,Table!AZ51)</f>
        <v>8.0033798534925999</v>
      </c>
      <c r="M51" s="49">
        <f>IF('Baby Growth Tracker'!$C$5="Male",Table!AI51,Table!BA51)</f>
        <v>8.2074351436951005</v>
      </c>
      <c r="N51" s="49" t="e">
        <f t="shared" si="0"/>
        <v>#N/A</v>
      </c>
      <c r="O51" s="50">
        <v>4.9000000000000004</v>
      </c>
      <c r="P51" s="52" t="e">
        <f>VLOOKUP(Table!O51,'Baby Growth Tracker'!$D$14:$F$99,3,FALSE)</f>
        <v>#N/A</v>
      </c>
      <c r="Q51" s="49">
        <f>IF('Baby Growth Tracker'!$C$5="Male",Table!AJ51,Table!BB51)</f>
        <v>58.49300529353394</v>
      </c>
      <c r="R51" s="49">
        <f>IF('Baby Growth Tracker'!$C$5="Male",Table!AK51,Table!BC51)</f>
        <v>59.096373333348588</v>
      </c>
      <c r="S51" s="49">
        <f>IF('Baby Growth Tracker'!$C$5="Male",Table!AL51,Table!BD51)</f>
        <v>60.023465883585516</v>
      </c>
      <c r="T51" s="49">
        <f>IF('Baby Growth Tracker'!$C$5="Male",Table!AM51,Table!BE51)</f>
        <v>61.567335256968192</v>
      </c>
      <c r="U51" s="49">
        <f>IF('Baby Growth Tracker'!$C$5="Male",Table!AN51,Table!BF51)</f>
        <v>63.275226542502701</v>
      </c>
      <c r="V51" s="49">
        <f>IF('Baby Growth Tracker'!$C$5="Male",Table!AO51,Table!BG51)</f>
        <v>64.97555290435858</v>
      </c>
      <c r="W51" s="49">
        <f>IF('Baby Growth Tracker'!$C$5="Male",Table!AP51,Table!BH51)</f>
        <v>66.499660304526628</v>
      </c>
      <c r="X51" s="49">
        <f>IF('Baby Growth Tracker'!$C$5="Male",Table!AQ51,Table!BI51)</f>
        <v>67.409038429134313</v>
      </c>
      <c r="Y51" s="49">
        <f>IF('Baby Growth Tracker'!$C$5="Male",Table!AR51,Table!BJ51)</f>
        <v>67.998533033000911</v>
      </c>
      <c r="Z51" s="49" t="e">
        <f t="shared" si="1"/>
        <v>#N/A</v>
      </c>
      <c r="AA51" s="49">
        <v>5.7838115491999984</v>
      </c>
      <c r="AB51" s="49">
        <v>5.9557210592000001</v>
      </c>
      <c r="AC51" s="49">
        <v>6.2287814416000016</v>
      </c>
      <c r="AD51" s="49">
        <v>6.7084322674000001</v>
      </c>
      <c r="AE51" s="49">
        <v>7.2772719320000014</v>
      </c>
      <c r="AF51" s="49">
        <v>7.8860069975999991</v>
      </c>
      <c r="AG51" s="49">
        <v>8.4698695659999963</v>
      </c>
      <c r="AH51" s="49">
        <v>8.8363338302000027</v>
      </c>
      <c r="AI51" s="49">
        <v>9.0813888217999992</v>
      </c>
      <c r="AJ51" s="49">
        <v>60.549732634182526</v>
      </c>
      <c r="AK51" s="49">
        <v>61.063867013051805</v>
      </c>
      <c r="AL51" s="49">
        <v>61.876806930971256</v>
      </c>
      <c r="AM51" s="49">
        <v>63.296121092145789</v>
      </c>
      <c r="AN51" s="49">
        <v>64.969978614633106</v>
      </c>
      <c r="AO51" s="49">
        <v>66.756373078357882</v>
      </c>
      <c r="AP51" s="49">
        <v>68.470724872747752</v>
      </c>
      <c r="AQ51" s="49">
        <v>69.549439125591718</v>
      </c>
      <c r="AR51" s="49">
        <v>70.272588472327257</v>
      </c>
      <c r="AS51" s="53">
        <v>5.2395632064653004</v>
      </c>
      <c r="AT51" s="53">
        <v>5.4076845446475001</v>
      </c>
      <c r="AU51" s="53">
        <v>5.6713163760915002</v>
      </c>
      <c r="AV51" s="53">
        <v>6.1246636287998006</v>
      </c>
      <c r="AW51" s="53">
        <v>6.6471126144969999</v>
      </c>
      <c r="AX51" s="53">
        <v>7.1892043304806998</v>
      </c>
      <c r="AY51" s="53">
        <v>7.6938285622000997</v>
      </c>
      <c r="AZ51" s="53">
        <v>8.0033798534925999</v>
      </c>
      <c r="BA51" s="53">
        <v>8.2074351436951005</v>
      </c>
      <c r="BB51" s="53">
        <v>58.49300529353394</v>
      </c>
      <c r="BC51" s="53">
        <v>59.096373333348588</v>
      </c>
      <c r="BD51" s="53">
        <v>60.023465883585516</v>
      </c>
      <c r="BE51" s="53">
        <v>61.567335256968192</v>
      </c>
      <c r="BF51" s="53">
        <v>63.275226542502701</v>
      </c>
      <c r="BG51" s="53">
        <v>64.97555290435858</v>
      </c>
      <c r="BH51" s="53">
        <v>66.499660304526628</v>
      </c>
      <c r="BI51" s="53">
        <v>67.409038429134313</v>
      </c>
      <c r="BJ51" s="53">
        <v>67.998533033000911</v>
      </c>
    </row>
    <row r="52" spans="1:62">
      <c r="A52" s="49" t="s">
        <v>11</v>
      </c>
      <c r="B52" s="54">
        <f t="shared" si="2"/>
        <v>150</v>
      </c>
      <c r="C52" s="50">
        <v>5</v>
      </c>
      <c r="D52" s="52" t="e">
        <f>VLOOKUP(Table!C52,'Baby Growth Tracker'!$D$14:$E$99,2,FALSE)</f>
        <v>#N/A</v>
      </c>
      <c r="E52" s="49">
        <f>IF('Baby Growth Tracker'!$C$5="Male",Table!AA52,Table!AS52)</f>
        <v>5.2849285946993207</v>
      </c>
      <c r="F52" s="49">
        <f>IF('Baby Growth Tracker'!$C$5="Male",Table!AB52,Table!AT52)</f>
        <v>5.4535776645309397</v>
      </c>
      <c r="G52" s="49">
        <f>IF('Baby Growth Tracker'!$C$5="Male",Table!AC52,Table!AU52)</f>
        <v>5.71813800607673</v>
      </c>
      <c r="H52" s="49">
        <f>IF('Baby Growth Tracker'!$C$5="Male",Table!AD52,Table!AV52)</f>
        <v>6.1733683580418504</v>
      </c>
      <c r="I52" s="49">
        <f>IF('Baby Growth Tracker'!$C$5="Male",Table!AE52,Table!AW52)</f>
        <v>6.6984314456134202</v>
      </c>
      <c r="J52" s="49">
        <f>IF('Baby Growth Tracker'!$C$5="Male",Table!AF52,Table!AX52)</f>
        <v>7.2437296772662298</v>
      </c>
      <c r="K52" s="49">
        <f>IF('Baby Growth Tracker'!$C$5="Male",Table!AG52,Table!AY52)</f>
        <v>7.7517824078123496</v>
      </c>
      <c r="L52" s="49">
        <f>IF('Baby Growth Tracker'!$C$5="Male",Table!AH52,Table!AZ52)</f>
        <v>8.0636448061564696</v>
      </c>
      <c r="M52" s="49">
        <f>IF('Baby Growth Tracker'!$C$5="Male",Table!AI52,Table!BA52)</f>
        <v>8.2693088860616903</v>
      </c>
      <c r="N52" s="49" t="e">
        <f t="shared" si="0"/>
        <v>#N/A</v>
      </c>
      <c r="O52" s="50">
        <v>5</v>
      </c>
      <c r="P52" s="52" t="e">
        <f>VLOOKUP(Table!O52,'Baby Growth Tracker'!$D$14:$F$99,3,FALSE)</f>
        <v>#N/A</v>
      </c>
      <c r="Q52" s="49">
        <f>IF('Baby Growth Tracker'!$C$5="Male",Table!AJ52,Table!BB52)</f>
        <v>58.661430897812451</v>
      </c>
      <c r="R52" s="49">
        <f>IF('Baby Growth Tracker'!$C$5="Male",Table!AK52,Table!BC52)</f>
        <v>59.266693976786605</v>
      </c>
      <c r="S52" s="49">
        <f>IF('Baby Growth Tracker'!$C$5="Male",Table!AL52,Table!BD52)</f>
        <v>60.19650968294372</v>
      </c>
      <c r="T52" s="49">
        <f>IF('Baby Growth Tracker'!$C$5="Male",Table!AM52,Table!BE52)</f>
        <v>61.744418757435497</v>
      </c>
      <c r="U52" s="49">
        <f>IF('Baby Growth Tracker'!$C$5="Male",Table!AN52,Table!BF52)</f>
        <v>63.45608071878052</v>
      </c>
      <c r="V52" s="49">
        <f>IF('Baby Growth Tracker'!$C$5="Male",Table!AO52,Table!BG52)</f>
        <v>65.159458720229011</v>
      </c>
      <c r="W52" s="49">
        <f>IF('Baby Growth Tracker'!$C$5="Male",Table!AP52,Table!BH52)</f>
        <v>66.685726597756457</v>
      </c>
      <c r="X52" s="49">
        <f>IF('Baby Growth Tracker'!$C$5="Male",Table!AQ52,Table!BI52)</f>
        <v>67.596142284810497</v>
      </c>
      <c r="Y52" s="49">
        <f>IF('Baby Growth Tracker'!$C$5="Male",Table!AR52,Table!BJ52)</f>
        <v>68.186211105674417</v>
      </c>
      <c r="Z52" s="49" t="e">
        <f t="shared" si="1"/>
        <v>#N/A</v>
      </c>
      <c r="AA52" s="49">
        <v>5.8359721699999998</v>
      </c>
      <c r="AB52" s="49">
        <v>6.0084634324999993</v>
      </c>
      <c r="AC52" s="49">
        <v>6.2825477420000002</v>
      </c>
      <c r="AD52" s="49">
        <v>6.7642980425000001</v>
      </c>
      <c r="AE52" s="49">
        <v>7.336130807</v>
      </c>
      <c r="AF52" s="49">
        <v>7.9486779964999998</v>
      </c>
      <c r="AG52" s="49">
        <v>8.5367886569999989</v>
      </c>
      <c r="AH52" s="49">
        <v>8.9062139494999997</v>
      </c>
      <c r="AI52" s="49">
        <v>9.1533751115000008</v>
      </c>
      <c r="AJ52" s="49">
        <v>60.726210788413631</v>
      </c>
      <c r="AK52" s="49">
        <v>61.241245445932414</v>
      </c>
      <c r="AL52" s="49">
        <v>62.055602625579276</v>
      </c>
      <c r="AM52" s="49">
        <v>63.477373587081559</v>
      </c>
      <c r="AN52" s="49">
        <v>65.154101413392112</v>
      </c>
      <c r="AO52" s="49">
        <v>66.943529193118039</v>
      </c>
      <c r="AP52" s="49">
        <v>68.660765263960471</v>
      </c>
      <c r="AQ52" s="49">
        <v>69.741281993477898</v>
      </c>
      <c r="AR52" s="49">
        <v>70.465634661712215</v>
      </c>
      <c r="AS52" s="53">
        <v>5.2849285946993207</v>
      </c>
      <c r="AT52" s="53">
        <v>5.4535776645309397</v>
      </c>
      <c r="AU52" s="53">
        <v>5.71813800607673</v>
      </c>
      <c r="AV52" s="53">
        <v>6.1733683580418504</v>
      </c>
      <c r="AW52" s="53">
        <v>6.6984314456134202</v>
      </c>
      <c r="AX52" s="53">
        <v>7.2437296772662298</v>
      </c>
      <c r="AY52" s="53">
        <v>7.7517824078123496</v>
      </c>
      <c r="AZ52" s="53">
        <v>8.0636448061564696</v>
      </c>
      <c r="BA52" s="53">
        <v>8.2693088860616903</v>
      </c>
      <c r="BB52" s="53">
        <v>58.661430897812451</v>
      </c>
      <c r="BC52" s="53">
        <v>59.266693976786605</v>
      </c>
      <c r="BD52" s="53">
        <v>60.19650968294372</v>
      </c>
      <c r="BE52" s="53">
        <v>61.744418757435497</v>
      </c>
      <c r="BF52" s="53">
        <v>63.45608071878052</v>
      </c>
      <c r="BG52" s="53">
        <v>65.159458720229011</v>
      </c>
      <c r="BH52" s="53">
        <v>66.685726597756457</v>
      </c>
      <c r="BI52" s="53">
        <v>67.596142284810497</v>
      </c>
      <c r="BJ52" s="53">
        <v>68.186211105674417</v>
      </c>
    </row>
    <row r="53" spans="1:62">
      <c r="B53" s="54">
        <f t="shared" si="2"/>
        <v>153</v>
      </c>
      <c r="C53" s="50">
        <v>5.0999999999999996</v>
      </c>
      <c r="D53" s="52" t="e">
        <f>VLOOKUP(Table!C53,'Baby Growth Tracker'!$D$14:$E$99,2,FALSE)</f>
        <v>#N/A</v>
      </c>
      <c r="E53" s="49">
        <f>IF('Baby Growth Tracker'!$C$5="Male",Table!AA53,Table!AS53)</f>
        <v>5.329943238583259</v>
      </c>
      <c r="F53" s="49">
        <f>IF('Baby Growth Tracker'!$C$5="Male",Table!AB53,Table!AT53)</f>
        <v>5.4991140251328634</v>
      </c>
      <c r="G53" s="49">
        <f>IF('Baby Growth Tracker'!$C$5="Male",Table!AC53,Table!AU53)</f>
        <v>5.7645921600099328</v>
      </c>
      <c r="H53" s="49">
        <f>IF('Baby Growth Tracker'!$C$5="Male",Table!AD53,Table!AV53)</f>
        <v>6.2216840965062516</v>
      </c>
      <c r="I53" s="49">
        <f>IF('Baby Growth Tracker'!$C$5="Male",Table!AE53,Table!AW53)</f>
        <v>6.7493328831054153</v>
      </c>
      <c r="J53" s="49">
        <f>IF('Baby Growth Tracker'!$C$5="Male",Table!AF53,Table!AX53)</f>
        <v>7.297805688394897</v>
      </c>
      <c r="K53" s="49">
        <f>IF('Baby Growth Tracker'!$C$5="Male",Table!AG53,Table!AY53)</f>
        <v>7.809256345490561</v>
      </c>
      <c r="L53" s="49">
        <f>IF('Baby Growth Tracker'!$C$5="Male",Table!AH53,Table!AZ53)</f>
        <v>8.1234112459387493</v>
      </c>
      <c r="M53" s="49">
        <f>IF('Baby Growth Tracker'!$C$5="Male",Table!AI53,Table!BA53)</f>
        <v>8.3306720749636458</v>
      </c>
      <c r="N53" s="49" t="e">
        <f t="shared" si="0"/>
        <v>#N/A</v>
      </c>
      <c r="O53" s="50">
        <v>5.0999999999999996</v>
      </c>
      <c r="P53" s="52" t="e">
        <f>VLOOKUP(Table!O53,'Baby Growth Tracker'!$D$14:$F$99,3,FALSE)</f>
        <v>#N/A</v>
      </c>
      <c r="Q53" s="49">
        <f>IF('Baby Growth Tracker'!$C$5="Male",Table!AJ53,Table!BB53)</f>
        <v>58.828456820854321</v>
      </c>
      <c r="R53" s="49">
        <f>IF('Baby Growth Tracker'!$C$5="Male",Table!AK53,Table!BC53)</f>
        <v>59.43559903520508</v>
      </c>
      <c r="S53" s="49">
        <f>IF('Baby Growth Tracker'!$C$5="Male",Table!AL53,Table!BD53)</f>
        <v>60.368118849250457</v>
      </c>
      <c r="T53" s="49">
        <f>IF('Baby Growth Tracker'!$C$5="Male",Table!AM53,Table!BE53)</f>
        <v>61.920050354996093</v>
      </c>
      <c r="U53" s="49">
        <f>IF('Baby Growth Tracker'!$C$5="Male",Table!AN53,Table!BF53)</f>
        <v>63.635484828145962</v>
      </c>
      <c r="V53" s="49">
        <f>IF('Baby Growth Tracker'!$C$5="Male",Table!AO53,Table!BG53)</f>
        <v>65.341938000563616</v>
      </c>
      <c r="W53" s="49">
        <f>IF('Baby Growth Tracker'!$C$5="Male",Table!AP53,Table!BH53)</f>
        <v>66.870405707436319</v>
      </c>
      <c r="X53" s="49">
        <f>IF('Baby Growth Tracker'!$C$5="Male",Table!AQ53,Table!BI53)</f>
        <v>67.781890598194309</v>
      </c>
      <c r="Y53" s="49">
        <f>IF('Baby Growth Tracker'!$C$5="Male",Table!AR53,Table!BJ53)</f>
        <v>68.372557386904447</v>
      </c>
      <c r="Z53" s="49" t="e">
        <f t="shared" si="1"/>
        <v>#N/A</v>
      </c>
      <c r="AA53" s="49">
        <v>5.8881327907999994</v>
      </c>
      <c r="AB53" s="49">
        <v>6.0612058057999993</v>
      </c>
      <c r="AC53" s="49">
        <v>6.3363140423999997</v>
      </c>
      <c r="AD53" s="49">
        <v>6.8201638176000001</v>
      </c>
      <c r="AE53" s="49">
        <v>7.3949896820000003</v>
      </c>
      <c r="AF53" s="49">
        <v>8.0113489954000006</v>
      </c>
      <c r="AG53" s="49">
        <v>8.6037077479999997</v>
      </c>
      <c r="AH53" s="49">
        <v>8.9760940688000002</v>
      </c>
      <c r="AI53" s="49">
        <v>9.2253614012000007</v>
      </c>
      <c r="AJ53" s="49">
        <v>60.900955686642639</v>
      </c>
      <c r="AK53" s="49">
        <v>61.416914043509834</v>
      </c>
      <c r="AL53" s="49">
        <v>62.232721855502859</v>
      </c>
      <c r="AM53" s="49">
        <v>63.656996853916503</v>
      </c>
      <c r="AN53" s="49">
        <v>65.336632061912042</v>
      </c>
      <c r="AO53" s="49">
        <v>67.129109605054055</v>
      </c>
      <c r="AP53" s="49">
        <v>68.849222416458048</v>
      </c>
      <c r="AQ53" s="49">
        <v>69.93152480209865</v>
      </c>
      <c r="AR53" s="49">
        <v>70.657064172471706</v>
      </c>
      <c r="AS53" s="53">
        <v>5.329943238583259</v>
      </c>
      <c r="AT53" s="53">
        <v>5.4991140251328634</v>
      </c>
      <c r="AU53" s="53">
        <v>5.7645921600099328</v>
      </c>
      <c r="AV53" s="53">
        <v>6.2216840965062516</v>
      </c>
      <c r="AW53" s="53">
        <v>6.7493328831054153</v>
      </c>
      <c r="AX53" s="53">
        <v>7.297805688394897</v>
      </c>
      <c r="AY53" s="53">
        <v>7.809256345490561</v>
      </c>
      <c r="AZ53" s="53">
        <v>8.1234112459387493</v>
      </c>
      <c r="BA53" s="53">
        <v>8.3306720749636458</v>
      </c>
      <c r="BB53" s="53">
        <v>58.828456820854321</v>
      </c>
      <c r="BC53" s="53">
        <v>59.43559903520508</v>
      </c>
      <c r="BD53" s="53">
        <v>60.368118849250457</v>
      </c>
      <c r="BE53" s="53">
        <v>61.920050354996093</v>
      </c>
      <c r="BF53" s="53">
        <v>63.635484828145962</v>
      </c>
      <c r="BG53" s="53">
        <v>65.341938000563616</v>
      </c>
      <c r="BH53" s="53">
        <v>66.870405707436319</v>
      </c>
      <c r="BI53" s="53">
        <v>67.781890598194309</v>
      </c>
      <c r="BJ53" s="53">
        <v>68.372557386904447</v>
      </c>
    </row>
    <row r="54" spans="1:62">
      <c r="B54" s="54">
        <f t="shared" si="2"/>
        <v>156</v>
      </c>
      <c r="C54" s="50">
        <v>5.2</v>
      </c>
      <c r="D54" s="52" t="e">
        <f>VLOOKUP(Table!C54,'Baby Growth Tracker'!$D$14:$E$99,2,FALSE)</f>
        <v>#N/A</v>
      </c>
      <c r="E54" s="49">
        <f>IF('Baby Growth Tracker'!$C$5="Male",Table!AA54,Table!AS54)</f>
        <v>5.3746098826127211</v>
      </c>
      <c r="F54" s="49">
        <f>IF('Baby Growth Tracker'!$C$5="Male",Table!AB54,Table!AT54)</f>
        <v>5.5442964439228071</v>
      </c>
      <c r="G54" s="49">
        <f>IF('Baby Growth Tracker'!$C$5="Male",Table!AC54,Table!AU54)</f>
        <v>5.8106818025355906</v>
      </c>
      <c r="H54" s="49">
        <f>IF('Baby Growth Tracker'!$C$5="Male",Table!AD54,Table!AV54)</f>
        <v>6.2696141336977966</v>
      </c>
      <c r="I54" s="49">
        <f>IF('Baby Growth Tracker'!$C$5="Male",Table!AE54,Table!AW54)</f>
        <v>6.7998206628460807</v>
      </c>
      <c r="J54" s="49">
        <f>IF('Baby Growth Tracker'!$C$5="Male",Table!AF54,Table!AX54)</f>
        <v>7.3514365996930158</v>
      </c>
      <c r="K54" s="49">
        <f>IF('Baby Growth Tracker'!$C$5="Male",Table!AG54,Table!AY54)</f>
        <v>7.8662550790231354</v>
      </c>
      <c r="L54" s="49">
        <f>IF('Baby Growth Tracker'!$C$5="Male",Table!AH54,Table!AZ54)</f>
        <v>8.1826841558563874</v>
      </c>
      <c r="M54" s="49">
        <f>IF('Baby Growth Tracker'!$C$5="Male",Table!AI54,Table!BA54)</f>
        <v>8.391529872273491</v>
      </c>
      <c r="N54" s="49" t="e">
        <f t="shared" si="0"/>
        <v>#N/A</v>
      </c>
      <c r="O54" s="50">
        <v>5.2</v>
      </c>
      <c r="P54" s="52" t="e">
        <f>VLOOKUP(Table!O54,'Baby Growth Tracker'!$D$14:$F$99,3,FALSE)</f>
        <v>#N/A</v>
      </c>
      <c r="Q54" s="49">
        <f>IF('Baby Growth Tracker'!$C$5="Male",Table!AJ54,Table!BB54)</f>
        <v>58.994111726280131</v>
      </c>
      <c r="R54" s="49">
        <f>IF('Baby Growth Tracker'!$C$5="Male",Table!AK54,Table!BC54)</f>
        <v>59.603117440778</v>
      </c>
      <c r="S54" s="49">
        <f>IF('Baby Growth Tracker'!$C$5="Male",Table!AL54,Table!BD54)</f>
        <v>60.5383226115393</v>
      </c>
      <c r="T54" s="49">
        <f>IF('Baby Growth Tracker'!$C$5="Male",Table!AM54,Table!BE54)</f>
        <v>62.094259441702995</v>
      </c>
      <c r="U54" s="49">
        <f>IF('Baby Growth Tracker'!$C$5="Male",Table!AN54,Table!BF54)</f>
        <v>63.81346792485229</v>
      </c>
      <c r="V54" s="49">
        <f>IF('Baby Growth Tracker'!$C$5="Male",Table!AO54,Table!BG54)</f>
        <v>65.523018883680592</v>
      </c>
      <c r="W54" s="49">
        <f>IF('Baby Growth Tracker'!$C$5="Male",Table!AP54,Table!BH54)</f>
        <v>67.053724430742022</v>
      </c>
      <c r="X54" s="49">
        <f>IF('Baby Growth Tracker'!$C$5="Male",Table!AQ54,Table!BI54)</f>
        <v>67.966309122543095</v>
      </c>
      <c r="Y54" s="49">
        <f>IF('Baby Growth Tracker'!$C$5="Male",Table!AR54,Table!BJ54)</f>
        <v>68.557596853436635</v>
      </c>
      <c r="Z54" s="49" t="e">
        <f t="shared" si="1"/>
        <v>#N/A</v>
      </c>
      <c r="AA54" s="49">
        <v>5.940293411599999</v>
      </c>
      <c r="AB54" s="49">
        <v>6.1139481790999994</v>
      </c>
      <c r="AC54" s="49">
        <v>6.3900803427999993</v>
      </c>
      <c r="AD54" s="49">
        <v>6.8760295927000001</v>
      </c>
      <c r="AE54" s="49">
        <v>7.4538485570000006</v>
      </c>
      <c r="AF54" s="49">
        <v>8.0740199943000004</v>
      </c>
      <c r="AG54" s="49">
        <v>8.6706268390000005</v>
      </c>
      <c r="AH54" s="49">
        <v>9.0459741881000006</v>
      </c>
      <c r="AI54" s="49">
        <v>9.2973476909000006</v>
      </c>
      <c r="AJ54" s="49">
        <v>61.07400521222803</v>
      </c>
      <c r="AK54" s="49">
        <v>61.590909969934636</v>
      </c>
      <c r="AL54" s="49">
        <v>62.408200738292358</v>
      </c>
      <c r="AM54" s="49">
        <v>63.835025463120964</v>
      </c>
      <c r="AN54" s="49">
        <v>65.517603797224126</v>
      </c>
      <c r="AO54" s="49">
        <v>67.313146764759125</v>
      </c>
      <c r="AP54" s="49">
        <v>69.036128696956013</v>
      </c>
      <c r="AQ54" s="49">
        <v>70.120200225955884</v>
      </c>
      <c r="AR54" s="49">
        <v>70.846910049371871</v>
      </c>
      <c r="AS54" s="53">
        <v>5.3746098826127211</v>
      </c>
      <c r="AT54" s="53">
        <v>5.5442964439228071</v>
      </c>
      <c r="AU54" s="53">
        <v>5.8106818025355906</v>
      </c>
      <c r="AV54" s="53">
        <v>6.2696141336977966</v>
      </c>
      <c r="AW54" s="53">
        <v>6.7998206628460807</v>
      </c>
      <c r="AX54" s="53">
        <v>7.3514365996930158</v>
      </c>
      <c r="AY54" s="53">
        <v>7.8662550790231354</v>
      </c>
      <c r="AZ54" s="53">
        <v>8.1826841558563874</v>
      </c>
      <c r="BA54" s="53">
        <v>8.391529872273491</v>
      </c>
      <c r="BB54" s="53">
        <v>58.994111726280131</v>
      </c>
      <c r="BC54" s="53">
        <v>59.603117440778</v>
      </c>
      <c r="BD54" s="53">
        <v>60.5383226115393</v>
      </c>
      <c r="BE54" s="53">
        <v>62.094259441702995</v>
      </c>
      <c r="BF54" s="53">
        <v>63.81346792485229</v>
      </c>
      <c r="BG54" s="53">
        <v>65.523018883680592</v>
      </c>
      <c r="BH54" s="53">
        <v>67.053724430742022</v>
      </c>
      <c r="BI54" s="53">
        <v>67.966309122543095</v>
      </c>
      <c r="BJ54" s="53">
        <v>68.557596853436635</v>
      </c>
    </row>
    <row r="55" spans="1:62">
      <c r="B55" s="54">
        <f t="shared" si="2"/>
        <v>159</v>
      </c>
      <c r="C55" s="50">
        <v>5.3</v>
      </c>
      <c r="D55" s="52" t="e">
        <f>VLOOKUP(Table!C55,'Baby Growth Tracker'!$D$14:$E$99,2,FALSE)</f>
        <v>#N/A</v>
      </c>
      <c r="E55" s="49">
        <f>IF('Baby Growth Tracker'!$C$5="Male",Table!AA55,Table!AS55)</f>
        <v>5.4189312545374513</v>
      </c>
      <c r="F55" s="49">
        <f>IF('Baby Growth Tracker'!$C$5="Male",Table!AB55,Table!AT55)</f>
        <v>5.5891277219179054</v>
      </c>
      <c r="G55" s="49">
        <f>IF('Baby Growth Tracker'!$C$5="Male",Table!AC55,Table!AU55)</f>
        <v>5.8564098812744891</v>
      </c>
      <c r="H55" s="49">
        <f>IF('Baby Growth Tracker'!$C$5="Male",Table!AD55,Table!AV55)</f>
        <v>6.3171617390849493</v>
      </c>
      <c r="I55" s="49">
        <f>IF('Baby Growth Tracker'!$C$5="Male",Table!AE55,Table!AW55)</f>
        <v>6.8498984956025399</v>
      </c>
      <c r="J55" s="49">
        <f>IF('Baby Growth Tracker'!$C$5="Male",Table!AF55,Table!AX55)</f>
        <v>7.4046266163948866</v>
      </c>
      <c r="K55" s="49">
        <f>IF('Baby Growth Tracker'!$C$5="Male",Table!AG55,Table!AY55)</f>
        <v>7.9227832772699713</v>
      </c>
      <c r="L55" s="49">
        <f>IF('Baby Growth Tracker'!$C$5="Male",Table!AH55,Table!AZ55)</f>
        <v>8.2414684819584423</v>
      </c>
      <c r="M55" s="49">
        <f>IF('Baby Growth Tracker'!$C$5="Male",Table!AI55,Table!BA55)</f>
        <v>8.4518874018594872</v>
      </c>
      <c r="N55" s="49" t="e">
        <f t="shared" si="0"/>
        <v>#N/A</v>
      </c>
      <c r="O55" s="50">
        <v>5.3</v>
      </c>
      <c r="P55" s="52" t="e">
        <f>VLOOKUP(Table!O55,'Baby Growth Tracker'!$D$14:$F$99,3,FALSE)</f>
        <v>#N/A</v>
      </c>
      <c r="Q55" s="49">
        <f>IF('Baby Growth Tracker'!$C$5="Male",Table!AJ55,Table!BB55)</f>
        <v>59.15842342588202</v>
      </c>
      <c r="R55" s="49">
        <f>IF('Baby Growth Tracker'!$C$5="Male",Table!AK55,Table!BC55)</f>
        <v>59.769277268490782</v>
      </c>
      <c r="S55" s="49">
        <f>IF('Baby Growth Tracker'!$C$5="Male",Table!AL55,Table!BD55)</f>
        <v>60.707149336159937</v>
      </c>
      <c r="T55" s="49">
        <f>IF('Baby Growth Tracker'!$C$5="Male",Table!AM55,Table!BE55)</f>
        <v>62.267074546579927</v>
      </c>
      <c r="U55" s="49">
        <f>IF('Baby Growth Tracker'!$C$5="Male",Table!AN55,Table!BF55)</f>
        <v>63.990058215207476</v>
      </c>
      <c r="V55" s="49">
        <f>IF('Baby Growth Tracker'!$C$5="Male",Table!AO55,Table!BG55)</f>
        <v>65.702728694103371</v>
      </c>
      <c r="W55" s="49">
        <f>IF('Baby Growth Tracker'!$C$5="Male",Table!AP55,Table!BH55)</f>
        <v>67.235708800184</v>
      </c>
      <c r="X55" s="49">
        <f>IF('Baby Growth Tracker'!$C$5="Male",Table!AQ55,Table!BI55)</f>
        <v>68.149422884892587</v>
      </c>
      <c r="Y55" s="49">
        <f>IF('Baby Growth Tracker'!$C$5="Male",Table!AR55,Table!BJ55)</f>
        <v>68.741353784576091</v>
      </c>
      <c r="Z55" s="49" t="e">
        <f t="shared" si="1"/>
        <v>#N/A</v>
      </c>
      <c r="AA55" s="49">
        <v>5.9924540323999986</v>
      </c>
      <c r="AB55" s="49">
        <v>6.1666905523999995</v>
      </c>
      <c r="AC55" s="49">
        <v>6.4438466431999988</v>
      </c>
      <c r="AD55" s="49">
        <v>6.9318953678000002</v>
      </c>
      <c r="AE55" s="49">
        <v>7.5127074320000009</v>
      </c>
      <c r="AF55" s="49">
        <v>8.1366909932000002</v>
      </c>
      <c r="AG55" s="49">
        <v>8.7375459300000013</v>
      </c>
      <c r="AH55" s="49">
        <v>9.1158543074000011</v>
      </c>
      <c r="AI55" s="49">
        <v>9.3693339806000004</v>
      </c>
      <c r="AJ55" s="49">
        <v>61.245396078268477</v>
      </c>
      <c r="AK55" s="49">
        <v>61.7632692465574</v>
      </c>
      <c r="AL55" s="49">
        <v>62.582074288310068</v>
      </c>
      <c r="AM55" s="49">
        <v>64.011492939821494</v>
      </c>
      <c r="AN55" s="49">
        <v>65.697048860451403</v>
      </c>
      <c r="AO55" s="49">
        <v>67.495672156843057</v>
      </c>
      <c r="AP55" s="49">
        <v>69.221515512330072</v>
      </c>
      <c r="AQ55" s="49">
        <v>70.307339972066757</v>
      </c>
      <c r="AR55" s="49">
        <v>71.035204359531235</v>
      </c>
      <c r="AS55" s="53">
        <v>5.4189312545374513</v>
      </c>
      <c r="AT55" s="53">
        <v>5.5891277219179054</v>
      </c>
      <c r="AU55" s="53">
        <v>5.8564098812744891</v>
      </c>
      <c r="AV55" s="53">
        <v>6.3171617390849493</v>
      </c>
      <c r="AW55" s="53">
        <v>6.8498984956025399</v>
      </c>
      <c r="AX55" s="53">
        <v>7.4046266163948866</v>
      </c>
      <c r="AY55" s="53">
        <v>7.9227832772699713</v>
      </c>
      <c r="AZ55" s="53">
        <v>8.2414684819584423</v>
      </c>
      <c r="BA55" s="53">
        <v>8.4518874018594872</v>
      </c>
      <c r="BB55" s="53">
        <v>59.15842342588202</v>
      </c>
      <c r="BC55" s="53">
        <v>59.769277268490782</v>
      </c>
      <c r="BD55" s="53">
        <v>60.707149336159937</v>
      </c>
      <c r="BE55" s="53">
        <v>62.267074546579927</v>
      </c>
      <c r="BF55" s="53">
        <v>63.990058215207476</v>
      </c>
      <c r="BG55" s="53">
        <v>65.702728694103371</v>
      </c>
      <c r="BH55" s="53">
        <v>67.235708800184</v>
      </c>
      <c r="BI55" s="53">
        <v>68.149422884892587</v>
      </c>
      <c r="BJ55" s="53">
        <v>68.741353784576091</v>
      </c>
    </row>
    <row r="56" spans="1:62">
      <c r="B56" s="54">
        <f t="shared" si="2"/>
        <v>162</v>
      </c>
      <c r="C56" s="50">
        <v>5.4</v>
      </c>
      <c r="D56" s="52" t="e">
        <f>VLOOKUP(Table!C56,'Baby Growth Tracker'!$D$14:$E$99,2,FALSE)</f>
        <v>#N/A</v>
      </c>
      <c r="E56" s="49">
        <f>IF('Baby Growth Tracker'!$C$5="Male",Table!AA56,Table!AS56)</f>
        <v>5.4629100654822853</v>
      </c>
      <c r="F56" s="49">
        <f>IF('Baby Growth Tracker'!$C$5="Male",Table!AB56,Table!AT56)</f>
        <v>5.6336106437552296</v>
      </c>
      <c r="G56" s="49">
        <f>IF('Baby Growth Tracker'!$C$5="Male",Table!AC56,Table!AU56)</f>
        <v>5.9017793268605212</v>
      </c>
      <c r="H56" s="49">
        <f>IF('Baby Growth Tracker'!$C$5="Male",Table!AD56,Table!AV56)</f>
        <v>6.3643301621506554</v>
      </c>
      <c r="I56" s="49">
        <f>IF('Baby Growth Tracker'!$C$5="Male",Table!AE56,Table!AW56)</f>
        <v>6.8995700671539169</v>
      </c>
      <c r="J56" s="49">
        <f>IF('Baby Growth Tracker'!$C$5="Male",Table!AF56,Table!AX56)</f>
        <v>7.4573799133279799</v>
      </c>
      <c r="K56" s="49">
        <f>IF('Baby Growth Tracker'!$C$5="Male",Table!AG56,Table!AY56)</f>
        <v>7.9788455743764981</v>
      </c>
      <c r="L56" s="49">
        <f>IF('Baby Growth Tracker'!$C$5="Male",Table!AH56,Table!AZ56)</f>
        <v>8.2997691335353458</v>
      </c>
      <c r="M56" s="49">
        <f>IF('Baby Growth Tracker'!$C$5="Male",Table!AI56,Table!BA56)</f>
        <v>8.5117497497816164</v>
      </c>
      <c r="N56" s="49" t="e">
        <f t="shared" si="0"/>
        <v>#N/A</v>
      </c>
      <c r="O56" s="50">
        <v>5.4</v>
      </c>
      <c r="P56" s="52" t="e">
        <f>VLOOKUP(Table!O56,'Baby Growth Tracker'!$D$14:$F$99,3,FALSE)</f>
        <v>#N/A</v>
      </c>
      <c r="Q56" s="49">
        <f>IF('Baby Growth Tracker'!$C$5="Male",Table!AJ56,Table!BB56)</f>
        <v>59.321418911164741</v>
      </c>
      <c r="R56" s="49">
        <f>IF('Baby Growth Tracker'!$C$5="Male",Table!AK56,Table!BC56)</f>
        <v>59.934105767787024</v>
      </c>
      <c r="S56" s="49">
        <f>IF('Baby Growth Tracker'!$C$5="Male",Table!AL56,Table!BD56)</f>
        <v>60.874626558514265</v>
      </c>
      <c r="T56" s="49">
        <f>IF('Baby Growth Tracker'!$C$5="Male",Table!AM56,Table!BE56)</f>
        <v>62.438523367232207</v>
      </c>
      <c r="U56" s="49">
        <f>IF('Baby Growth Tracker'!$C$5="Male",Table!AN56,Table!BF56)</f>
        <v>64.165283088500601</v>
      </c>
      <c r="V56" s="49">
        <f>IF('Baby Growth Tracker'!$C$5="Male",Table!AO56,Table!BG56)</f>
        <v>65.881093972062203</v>
      </c>
      <c r="W56" s="49">
        <f>IF('Baby Growth Tracker'!$C$5="Male",Table!AP56,Table!BH56)</f>
        <v>67.416384111063081</v>
      </c>
      <c r="X56" s="49">
        <f>IF('Baby Growth Tracker'!$C$5="Male",Table!AQ56,Table!BI56)</f>
        <v>68.331256211896658</v>
      </c>
      <c r="Y56" s="49">
        <f>IF('Baby Growth Tracker'!$C$5="Male",Table!AR56,Table!BJ56)</f>
        <v>68.923851786807973</v>
      </c>
      <c r="Z56" s="49" t="e">
        <f t="shared" si="1"/>
        <v>#N/A</v>
      </c>
      <c r="AA56" s="49">
        <v>6.0446146531999982</v>
      </c>
      <c r="AB56" s="49">
        <v>6.2194329256999996</v>
      </c>
      <c r="AC56" s="49">
        <v>6.4976129435999983</v>
      </c>
      <c r="AD56" s="49">
        <v>6.9877611429000002</v>
      </c>
      <c r="AE56" s="49">
        <v>7.5715663070000012</v>
      </c>
      <c r="AF56" s="49">
        <v>8.1993619921000001</v>
      </c>
      <c r="AG56" s="49">
        <v>8.8044650210000022</v>
      </c>
      <c r="AH56" s="49">
        <v>9.1857344267000016</v>
      </c>
      <c r="AI56" s="49">
        <v>9.4413202703000003</v>
      </c>
      <c r="AJ56" s="49">
        <v>61.415163872112778</v>
      </c>
      <c r="AK56" s="49">
        <v>61.934026795230402</v>
      </c>
      <c r="AL56" s="49">
        <v>62.754376458303405</v>
      </c>
      <c r="AM56" s="49">
        <v>64.186431802886361</v>
      </c>
      <c r="AN56" s="49">
        <v>65.874998533811436</v>
      </c>
      <c r="AO56" s="49">
        <v>67.676716335692518</v>
      </c>
      <c r="AP56" s="49">
        <v>69.405413345084852</v>
      </c>
      <c r="AQ56" s="49">
        <v>70.492974815672582</v>
      </c>
      <c r="AR56" s="49">
        <v>71.221978228462618</v>
      </c>
      <c r="AS56" s="53">
        <v>5.4629100654822853</v>
      </c>
      <c r="AT56" s="53">
        <v>5.6336106437552296</v>
      </c>
      <c r="AU56" s="53">
        <v>5.9017793268605212</v>
      </c>
      <c r="AV56" s="53">
        <v>6.3643301621506554</v>
      </c>
      <c r="AW56" s="53">
        <v>6.8995700671539169</v>
      </c>
      <c r="AX56" s="53">
        <v>7.4573799133279799</v>
      </c>
      <c r="AY56" s="53">
        <v>7.9788455743764981</v>
      </c>
      <c r="AZ56" s="53">
        <v>8.2997691335353458</v>
      </c>
      <c r="BA56" s="53">
        <v>8.5117497497816164</v>
      </c>
      <c r="BB56" s="53">
        <v>59.321418911164741</v>
      </c>
      <c r="BC56" s="53">
        <v>59.934105767787024</v>
      </c>
      <c r="BD56" s="53">
        <v>60.874626558514265</v>
      </c>
      <c r="BE56" s="53">
        <v>62.438523367232207</v>
      </c>
      <c r="BF56" s="53">
        <v>64.165283088500601</v>
      </c>
      <c r="BG56" s="53">
        <v>65.881093972062203</v>
      </c>
      <c r="BH56" s="53">
        <v>67.416384111063081</v>
      </c>
      <c r="BI56" s="53">
        <v>68.331256211896658</v>
      </c>
      <c r="BJ56" s="53">
        <v>68.923851786807973</v>
      </c>
    </row>
    <row r="57" spans="1:62">
      <c r="A57" s="49" t="s">
        <v>11</v>
      </c>
      <c r="B57" s="54">
        <f t="shared" si="2"/>
        <v>165</v>
      </c>
      <c r="C57" s="50">
        <v>5.5</v>
      </c>
      <c r="D57" s="52" t="e">
        <f>VLOOKUP(Table!C57,'Baby Growth Tracker'!$D$14:$E$99,2,FALSE)</f>
        <v>#N/A</v>
      </c>
      <c r="E57" s="49">
        <f>IF('Baby Growth Tracker'!$C$5="Male",Table!AA57,Table!AS57)</f>
        <v>5.522500226</v>
      </c>
      <c r="F57" s="49">
        <f>IF('Baby Growth Tracker'!$C$5="Male",Table!AB57,Table!AT57)</f>
        <v>5.6939741760000002</v>
      </c>
      <c r="G57" s="49">
        <f>IF('Baby Growth Tracker'!$C$5="Male",Table!AC57,Table!AU57)</f>
        <v>5.9635104280000002</v>
      </c>
      <c r="H57" s="49">
        <f>IF('Baby Growth Tracker'!$C$5="Male",Table!AD57,Table!AV57)</f>
        <v>6.4288282079999997</v>
      </c>
      <c r="I57" s="49">
        <f>IF('Baby Growth Tracker'!$C$5="Male",Table!AE57,Table!AW57)</f>
        <v>6.9678504569999999</v>
      </c>
      <c r="J57" s="49">
        <f>IF('Baby Growth Tracker'!$C$5="Male",Table!AF57,Table!AX57)</f>
        <v>7.5301804499999996</v>
      </c>
      <c r="K57" s="49">
        <f>IF('Baby Growth Tracker'!$C$5="Male",Table!AG57,Table!AY57)</f>
        <v>8.0563310040000005</v>
      </c>
      <c r="L57" s="49">
        <f>IF('Baby Growth Tracker'!$C$5="Male",Table!AH57,Table!AZ57)</f>
        <v>8.3803297590000003</v>
      </c>
      <c r="M57" s="49">
        <f>IF('Baby Growth Tracker'!$C$5="Male",Table!AI57,Table!BA57)</f>
        <v>8.59441348</v>
      </c>
      <c r="N57" s="49" t="e">
        <f t="shared" si="0"/>
        <v>#N/A</v>
      </c>
      <c r="O57" s="50">
        <v>5.5</v>
      </c>
      <c r="P57" s="52" t="e">
        <f>VLOOKUP(Table!O57,'Baby Growth Tracker'!$D$14:$F$99,3,FALSE)</f>
        <v>#N/A</v>
      </c>
      <c r="Q57" s="49">
        <f>IF('Baby Growth Tracker'!$C$5="Male",Table!AJ57,Table!BB57)</f>
        <v>59.54799296623888</v>
      </c>
      <c r="R57" s="49">
        <f>IF('Baby Growth Tracker'!$C$5="Male",Table!AK57,Table!BC57)</f>
        <v>60.163230754808446</v>
      </c>
      <c r="S57" s="49">
        <f>IF('Baby Growth Tracker'!$C$5="Male",Table!AL57,Table!BD57)</f>
        <v>61.107258362972672</v>
      </c>
      <c r="T57" s="49">
        <f>IF('Baby Growth Tracker'!$C$5="Male",Table!AM57,Table!BE57)</f>
        <v>62.675897094914937</v>
      </c>
      <c r="U57" s="49">
        <f>IF('Baby Growth Tracker'!$C$5="Male",Table!AN57,Table!BF57)</f>
        <v>64.406327623999999</v>
      </c>
      <c r="V57" s="49">
        <f>IF('Baby Growth Tracker'!$C$5="Male",Table!AO57,Table!BG57)</f>
        <v>66.124178519523809</v>
      </c>
      <c r="W57" s="49">
        <f>IF('Baby Growth Tracker'!$C$5="Male",Table!AP57,Table!BH57)</f>
        <v>67.659952176214787</v>
      </c>
      <c r="X57" s="49">
        <f>IF('Baby Growth Tracker'!$C$5="Male",Table!AQ57,Table!BI57)</f>
        <v>68.574516066986661</v>
      </c>
      <c r="Y57" s="49">
        <f>IF('Baby Growth Tracker'!$C$5="Male",Table!AR57,Table!BJ57)</f>
        <v>69.166676189482189</v>
      </c>
      <c r="Z57" s="49" t="e">
        <f t="shared" si="1"/>
        <v>#N/A</v>
      </c>
      <c r="AA57" s="49">
        <v>6.0967752739999996</v>
      </c>
      <c r="AB57" s="49">
        <v>6.2721752989999997</v>
      </c>
      <c r="AC57" s="49">
        <v>6.5513792439999996</v>
      </c>
      <c r="AD57" s="49">
        <v>7.0436269180000002</v>
      </c>
      <c r="AE57" s="49">
        <v>7.6304251819999998</v>
      </c>
      <c r="AF57" s="49">
        <v>8.2620329909999999</v>
      </c>
      <c r="AG57" s="49">
        <v>8.8713841119999994</v>
      </c>
      <c r="AH57" s="49">
        <v>9.2556145460000003</v>
      </c>
      <c r="AI57" s="49">
        <v>9.5133065600000002</v>
      </c>
      <c r="AJ57" s="49">
        <v>61.663837089626462</v>
      </c>
      <c r="AK57" s="49">
        <v>62.18260806633846</v>
      </c>
      <c r="AL57" s="49">
        <v>63.002959620743013</v>
      </c>
      <c r="AM57" s="49">
        <v>64.435463383048159</v>
      </c>
      <c r="AN57" s="49">
        <v>66.125314897999999</v>
      </c>
      <c r="AO57" s="49">
        <v>67.9293475879754</v>
      </c>
      <c r="AP57" s="49">
        <v>69.661223300843801</v>
      </c>
      <c r="AQ57" s="49">
        <v>70.751282989523375</v>
      </c>
      <c r="AR57" s="49">
        <v>71.482182248207138</v>
      </c>
      <c r="AS57" s="53">
        <v>5.522500226</v>
      </c>
      <c r="AT57" s="53">
        <v>5.6939741760000002</v>
      </c>
      <c r="AU57" s="53">
        <v>5.9635104280000002</v>
      </c>
      <c r="AV57" s="53">
        <v>6.4288282079999997</v>
      </c>
      <c r="AW57" s="53">
        <v>6.9678504569999999</v>
      </c>
      <c r="AX57" s="53">
        <v>7.5301804499999996</v>
      </c>
      <c r="AY57" s="53">
        <v>8.0563310040000005</v>
      </c>
      <c r="AZ57" s="53">
        <v>8.3803297590000003</v>
      </c>
      <c r="BA57" s="53">
        <v>8.59441348</v>
      </c>
      <c r="BB57" s="53">
        <v>59.54799296623888</v>
      </c>
      <c r="BC57" s="53">
        <v>60.163230754808446</v>
      </c>
      <c r="BD57" s="53">
        <v>61.107258362972672</v>
      </c>
      <c r="BE57" s="53">
        <v>62.675897094914937</v>
      </c>
      <c r="BF57" s="53">
        <v>64.406327623999999</v>
      </c>
      <c r="BG57" s="53">
        <v>66.124178519523809</v>
      </c>
      <c r="BH57" s="53">
        <v>67.659952176214787</v>
      </c>
      <c r="BI57" s="53">
        <v>68.574516066986661</v>
      </c>
      <c r="BJ57" s="53">
        <v>69.166676189482189</v>
      </c>
    </row>
    <row r="58" spans="1:62">
      <c r="B58" s="54">
        <f t="shared" si="2"/>
        <v>168</v>
      </c>
      <c r="C58" s="50">
        <v>5.6</v>
      </c>
      <c r="D58" s="52" t="e">
        <f>VLOOKUP(Table!C58,'Baby Growth Tracker'!$D$14:$E$99,2,FALSE)</f>
        <v>#N/A</v>
      </c>
      <c r="E58" s="49">
        <f>IF('Baby Growth Tracker'!$C$5="Male",Table!AA58,Table!AS58)</f>
        <v>5.5656774528000001</v>
      </c>
      <c r="F58" s="49">
        <f>IF('Baby Growth Tracker'!$C$5="Male",Table!AB58,Table!AT58)</f>
        <v>5.7376408879000005</v>
      </c>
      <c r="G58" s="49">
        <f>IF('Baby Growth Tracker'!$C$5="Male",Table!AC58,Table!AU58)</f>
        <v>6.0080368949</v>
      </c>
      <c r="H58" s="49">
        <f>IF('Baby Growth Tracker'!$C$5="Male",Table!AD58,Table!AV58)</f>
        <v>6.4750986966999999</v>
      </c>
      <c r="I58" s="49">
        <f>IF('Baby Growth Tracker'!$C$5="Male",Table!AE58,Table!AW58)</f>
        <v>7.0165508222000001</v>
      </c>
      <c r="J58" s="49">
        <f>IF('Baby Growth Tracker'!$C$5="Male",Table!AF58,Table!AX58)</f>
        <v>7.5818802295999994</v>
      </c>
      <c r="K58" s="49">
        <f>IF('Baby Growth Tracker'!$C$5="Male",Table!AG58,Table!AY58)</f>
        <v>8.1112614582000013</v>
      </c>
      <c r="L58" s="49">
        <f>IF('Baby Growth Tracker'!$C$5="Male",Table!AH58,Table!AZ58)</f>
        <v>8.4374511516000013</v>
      </c>
      <c r="M58" s="49">
        <f>IF('Baby Growth Tracker'!$C$5="Male",Table!AI58,Table!BA58)</f>
        <v>8.6530659727000003</v>
      </c>
      <c r="N58" s="49" t="e">
        <f t="shared" si="0"/>
        <v>#N/A</v>
      </c>
      <c r="O58" s="50">
        <v>5.6</v>
      </c>
      <c r="P58" s="52" t="e">
        <f>VLOOKUP(Table!O58,'Baby Growth Tracker'!$D$14:$F$99,3,FALSE)</f>
        <v>#N/A</v>
      </c>
      <c r="Q58" s="49">
        <f>IF('Baby Growth Tracker'!$C$5="Male",Table!AJ58,Table!BB58)</f>
        <v>59.707086792007871</v>
      </c>
      <c r="R58" s="49">
        <f>IF('Baby Growth Tracker'!$C$5="Male",Table!AK58,Table!BC58)</f>
        <v>60.324115693855312</v>
      </c>
      <c r="S58" s="49">
        <f>IF('Baby Growth Tracker'!$C$5="Male",Table!AL58,Table!BD58)</f>
        <v>61.270742809792218</v>
      </c>
      <c r="T58" s="49">
        <f>IF('Baby Growth Tracker'!$C$5="Male",Table!AM58,Table!BE58)</f>
        <v>62.843312729572858</v>
      </c>
      <c r="U58" s="49">
        <f>IF('Baby Growth Tracker'!$C$5="Male",Table!AN58,Table!BF58)</f>
        <v>64.577536414899996</v>
      </c>
      <c r="V58" s="49">
        <f>IF('Baby Growth Tracker'!$C$5="Male",Table!AO58,Table!BG58)</f>
        <v>66.298610604618531</v>
      </c>
      <c r="W58" s="49">
        <f>IF('Baby Growth Tracker'!$C$5="Male",Table!AP58,Table!BH58)</f>
        <v>67.836825383112171</v>
      </c>
      <c r="X58" s="49">
        <f>IF('Baby Growth Tracker'!$C$5="Male",Table!AQ58,Table!BI58)</f>
        <v>68.752651367787365</v>
      </c>
      <c r="Y58" s="49">
        <f>IF('Baby Growth Tracker'!$C$5="Male",Table!AR58,Table!BJ58)</f>
        <v>69.345554029784509</v>
      </c>
      <c r="Z58" s="49" t="e">
        <f t="shared" si="1"/>
        <v>#N/A</v>
      </c>
      <c r="AA58" s="49">
        <v>6.1435407811999996</v>
      </c>
      <c r="AB58" s="49">
        <v>6.3195570355999999</v>
      </c>
      <c r="AC58" s="49">
        <v>6.5998069599999996</v>
      </c>
      <c r="AD58" s="49">
        <v>7.0940987978000001</v>
      </c>
      <c r="AE58" s="49">
        <v>7.6836777672999999</v>
      </c>
      <c r="AF58" s="49">
        <v>8.3187083077999997</v>
      </c>
      <c r="AG58" s="49">
        <v>8.9317923167999993</v>
      </c>
      <c r="AH58" s="49">
        <v>9.3185966656999994</v>
      </c>
      <c r="AI58" s="49">
        <v>9.5781109230000006</v>
      </c>
      <c r="AJ58" s="49">
        <v>61.828677619549218</v>
      </c>
      <c r="AK58" s="49">
        <v>62.348513390348472</v>
      </c>
      <c r="AL58" s="49">
        <v>63.170517309159401</v>
      </c>
      <c r="AM58" s="49">
        <v>64.605812779744326</v>
      </c>
      <c r="AN58" s="49">
        <v>66.298801398600006</v>
      </c>
      <c r="AO58" s="49">
        <v>68.105992299456631</v>
      </c>
      <c r="AP58" s="49">
        <v>69.840710133929562</v>
      </c>
      <c r="AQ58" s="49">
        <v>70.932461488475298</v>
      </c>
      <c r="AR58" s="49">
        <v>71.66445237273021</v>
      </c>
      <c r="AS58" s="53">
        <v>5.5656774528000001</v>
      </c>
      <c r="AT58" s="53">
        <v>5.7376408879000005</v>
      </c>
      <c r="AU58" s="53">
        <v>6.0080368949</v>
      </c>
      <c r="AV58" s="53">
        <v>6.4750986966999999</v>
      </c>
      <c r="AW58" s="53">
        <v>7.0165508222000001</v>
      </c>
      <c r="AX58" s="53">
        <v>7.5818802295999994</v>
      </c>
      <c r="AY58" s="53">
        <v>8.1112614582000013</v>
      </c>
      <c r="AZ58" s="53">
        <v>8.4374511516000013</v>
      </c>
      <c r="BA58" s="53">
        <v>8.6530659727000003</v>
      </c>
      <c r="BB58" s="53">
        <v>59.707086792007871</v>
      </c>
      <c r="BC58" s="53">
        <v>60.324115693855312</v>
      </c>
      <c r="BD58" s="53">
        <v>61.270742809792218</v>
      </c>
      <c r="BE58" s="53">
        <v>62.843312729572858</v>
      </c>
      <c r="BF58" s="53">
        <v>64.577536414899996</v>
      </c>
      <c r="BG58" s="53">
        <v>66.298610604618531</v>
      </c>
      <c r="BH58" s="53">
        <v>67.836825383112171</v>
      </c>
      <c r="BI58" s="53">
        <v>68.752651367787365</v>
      </c>
      <c r="BJ58" s="53">
        <v>69.345554029784509</v>
      </c>
    </row>
    <row r="59" spans="1:62">
      <c r="B59" s="54">
        <f t="shared" si="2"/>
        <v>171</v>
      </c>
      <c r="C59" s="50">
        <v>5.7</v>
      </c>
      <c r="D59" s="52" t="e">
        <f>VLOOKUP(Table!C59,'Baby Growth Tracker'!$D$14:$E$99,2,FALSE)</f>
        <v>#N/A</v>
      </c>
      <c r="E59" s="49">
        <f>IF('Baby Growth Tracker'!$C$5="Male",Table!AA59,Table!AS59)</f>
        <v>5.6085209147500006</v>
      </c>
      <c r="F59" s="49">
        <f>IF('Baby Growth Tracker'!$C$5="Male",Table!AB59,Table!AT59)</f>
        <v>5.7809682447400004</v>
      </c>
      <c r="G59" s="49">
        <f>IF('Baby Growth Tracker'!$C$5="Male",Table!AC59,Table!AU59)</f>
        <v>6.0522141869699997</v>
      </c>
      <c r="H59" s="49">
        <f>IF('Baby Growth Tracker'!$C$5="Male",Table!AD59,Table!AV59)</f>
        <v>6.5210005364899999</v>
      </c>
      <c r="I59" s="49">
        <f>IF('Baby Growth Tracker'!$C$5="Male",Table!AE59,Table!AW59)</f>
        <v>7.0648569716500003</v>
      </c>
      <c r="J59" s="49">
        <f>IF('Baby Growth Tracker'!$C$5="Male",Table!AF59,Table!AX59)</f>
        <v>7.6331570213799997</v>
      </c>
      <c r="K59" s="49">
        <f>IF('Baby Growth Tracker'!$C$5="Male",Table!AG59,Table!AY59)</f>
        <v>8.1657412924900008</v>
      </c>
      <c r="L59" s="49">
        <f>IF('Baby Growth Tracker'!$C$5="Male",Table!AH59,Table!AZ59)</f>
        <v>8.4941050553700013</v>
      </c>
      <c r="M59" s="49">
        <f>IF('Baby Growth Tracker'!$C$5="Male",Table!AI59,Table!BA59)</f>
        <v>8.7112400389900007</v>
      </c>
      <c r="N59" s="49" t="e">
        <f t="shared" si="0"/>
        <v>#N/A</v>
      </c>
      <c r="O59" s="50">
        <v>5.7</v>
      </c>
      <c r="P59" s="52" t="e">
        <f>VLOOKUP(Table!O59,'Baby Growth Tracker'!$D$14:$F$99,3,FALSE)</f>
        <v>#N/A</v>
      </c>
      <c r="Q59" s="49">
        <f>IF('Baby Growth Tracker'!$C$5="Male",Table!AJ59,Table!BB59)</f>
        <v>59.864981240820825</v>
      </c>
      <c r="R59" s="49">
        <f>IF('Baby Growth Tracker'!$C$5="Male",Table!AK59,Table!BC59)</f>
        <v>60.483787132926857</v>
      </c>
      <c r="S59" s="49">
        <f>IF('Baby Growth Tracker'!$C$5="Male",Table!AL59,Table!BD59)</f>
        <v>61.432996661652481</v>
      </c>
      <c r="T59" s="49">
        <f>IF('Baby Growth Tracker'!$C$5="Male",Table!AM59,Table!BE59)</f>
        <v>63.009481475937278</v>
      </c>
      <c r="U59" s="49">
        <f>IF('Baby Growth Tracker'!$C$5="Male",Table!AN59,Table!BF59)</f>
        <v>64.747497613299998</v>
      </c>
      <c r="V59" s="49">
        <f>IF('Baby Growth Tracker'!$C$5="Male",Table!AO59,Table!BG59)</f>
        <v>66.471811982501592</v>
      </c>
      <c r="W59" s="49">
        <f>IF('Baby Growth Tracker'!$C$5="Male",Table!AP59,Table!BH59)</f>
        <v>68.012497533200758</v>
      </c>
      <c r="X59" s="49">
        <f>IF('Baby Growth Tracker'!$C$5="Male",Table!AQ59,Table!BI59)</f>
        <v>68.929609693223099</v>
      </c>
      <c r="Y59" s="49">
        <f>IF('Baby Growth Tracker'!$C$5="Male",Table!AR59,Table!BJ59)</f>
        <v>69.523273015111599</v>
      </c>
      <c r="Z59" s="49" t="e">
        <f t="shared" si="1"/>
        <v>#N/A</v>
      </c>
      <c r="AA59" s="49">
        <v>6.1903062883999995</v>
      </c>
      <c r="AB59" s="49">
        <v>6.3669387722000002</v>
      </c>
      <c r="AC59" s="49">
        <v>6.6482346759999995</v>
      </c>
      <c r="AD59" s="49">
        <v>7.1445706776</v>
      </c>
      <c r="AE59" s="49">
        <v>7.7369303525999999</v>
      </c>
      <c r="AF59" s="49">
        <v>8.3753836245999995</v>
      </c>
      <c r="AG59" s="49">
        <v>8.9922005215999992</v>
      </c>
      <c r="AH59" s="49">
        <v>9.3815787853999986</v>
      </c>
      <c r="AI59" s="49">
        <v>9.6429152860000009</v>
      </c>
      <c r="AJ59" s="49">
        <v>61.992051214579504</v>
      </c>
      <c r="AK59" s="49">
        <v>62.512969953784264</v>
      </c>
      <c r="AL59" s="49">
        <v>63.336651986208906</v>
      </c>
      <c r="AM59" s="49">
        <v>64.774775163300632</v>
      </c>
      <c r="AN59" s="49">
        <v>66.470928295920004</v>
      </c>
      <c r="AO59" s="49">
        <v>68.281288128964093</v>
      </c>
      <c r="AP59" s="49">
        <v>70.0188398356524</v>
      </c>
      <c r="AQ59" s="49">
        <v>71.112268132307136</v>
      </c>
      <c r="AR59" s="49">
        <v>71.845336578063666</v>
      </c>
      <c r="AS59" s="53">
        <v>5.6085209147500006</v>
      </c>
      <c r="AT59" s="53">
        <v>5.7809682447400004</v>
      </c>
      <c r="AU59" s="53">
        <v>6.0522141869699997</v>
      </c>
      <c r="AV59" s="53">
        <v>6.5210005364899999</v>
      </c>
      <c r="AW59" s="53">
        <v>7.0648569716500003</v>
      </c>
      <c r="AX59" s="53">
        <v>7.6331570213799997</v>
      </c>
      <c r="AY59" s="53">
        <v>8.1657412924900008</v>
      </c>
      <c r="AZ59" s="53">
        <v>8.4941050553700013</v>
      </c>
      <c r="BA59" s="53">
        <v>8.7112400389900007</v>
      </c>
      <c r="BB59" s="53">
        <v>59.864981240820825</v>
      </c>
      <c r="BC59" s="53">
        <v>60.483787132926857</v>
      </c>
      <c r="BD59" s="53">
        <v>61.432996661652481</v>
      </c>
      <c r="BE59" s="53">
        <v>63.009481475937278</v>
      </c>
      <c r="BF59" s="53">
        <v>64.747497613299998</v>
      </c>
      <c r="BG59" s="53">
        <v>66.471811982501592</v>
      </c>
      <c r="BH59" s="53">
        <v>68.012497533200758</v>
      </c>
      <c r="BI59" s="53">
        <v>68.929609693223099</v>
      </c>
      <c r="BJ59" s="53">
        <v>69.523273015111599</v>
      </c>
    </row>
    <row r="60" spans="1:62">
      <c r="B60" s="54">
        <f t="shared" si="2"/>
        <v>174</v>
      </c>
      <c r="C60" s="50">
        <v>5.8</v>
      </c>
      <c r="D60" s="52" t="e">
        <f>VLOOKUP(Table!C60,'Baby Growth Tracker'!$D$14:$E$99,2,FALSE)</f>
        <v>#N/A</v>
      </c>
      <c r="E60" s="49">
        <f>IF('Baby Growth Tracker'!$C$5="Male",Table!AA60,Table!AS60)</f>
        <v>5.6510332520090003</v>
      </c>
      <c r="F60" s="49">
        <f>IF('Baby Growth Tracker'!$C$5="Male",Table!AB60,Table!AT60)</f>
        <v>5.8239589630830002</v>
      </c>
      <c r="G60" s="49">
        <f>IF('Baby Growth Tracker'!$C$5="Male",Table!AC60,Table!AU60)</f>
        <v>6.0960451657559993</v>
      </c>
      <c r="H60" s="49">
        <f>IF('Baby Growth Tracker'!$C$5="Male",Table!AD60,Table!AV60)</f>
        <v>6.5665368952879994</v>
      </c>
      <c r="I60" s="49">
        <f>IF('Baby Growth Tracker'!$C$5="Male",Table!AE60,Table!AW60)</f>
        <v>7.1127724870389999</v>
      </c>
      <c r="J60" s="49">
        <f>IF('Baby Growth Tracker'!$C$5="Male",Table!AF60,Table!AX60)</f>
        <v>7.6840148719099997</v>
      </c>
      <c r="K60" s="49">
        <f>IF('Baby Growth Tracker'!$C$5="Male",Table!AG60,Table!AY60)</f>
        <v>8.2197749945120009</v>
      </c>
      <c r="L60" s="49">
        <f>IF('Baby Growth Tracker'!$C$5="Male",Table!AH60,Table!AZ60)</f>
        <v>8.5502962251580019</v>
      </c>
      <c r="M60" s="49">
        <f>IF('Baby Growth Tracker'!$C$5="Male",Table!AI60,Table!BA60)</f>
        <v>8.7689406068320004</v>
      </c>
      <c r="N60" s="49" t="e">
        <f t="shared" si="0"/>
        <v>#N/A</v>
      </c>
      <c r="O60" s="50">
        <v>5.8</v>
      </c>
      <c r="P60" s="52" t="e">
        <f>VLOOKUP(Table!O60,'Baby Growth Tracker'!$D$14:$F$99,3,FALSE)</f>
        <v>#N/A</v>
      </c>
      <c r="Q60" s="49">
        <f>IF('Baby Growth Tracker'!$C$5="Male",Table!AJ60,Table!BB60)</f>
        <v>60.021698798893134</v>
      </c>
      <c r="R60" s="49">
        <f>IF('Baby Growth Tracker'!$C$5="Male",Table!AK60,Table!BC60)</f>
        <v>60.642267791373357</v>
      </c>
      <c r="S60" s="49">
        <f>IF('Baby Growth Tracker'!$C$5="Male",Table!AL60,Table!BD60)</f>
        <v>61.594042899172159</v>
      </c>
      <c r="T60" s="49">
        <f>IF('Baby Growth Tracker'!$C$5="Male",Table!AM60,Table!BE60)</f>
        <v>63.174426480290911</v>
      </c>
      <c r="U60" s="49">
        <f>IF('Baby Growth Tracker'!$C$5="Male",Table!AN60,Table!BF60)</f>
        <v>64.916234141736993</v>
      </c>
      <c r="V60" s="49">
        <f>IF('Baby Growth Tracker'!$C$5="Male",Table!AO60,Table!BG60)</f>
        <v>66.643804913317524</v>
      </c>
      <c r="W60" s="49">
        <f>IF('Baby Growth Tracker'!$C$5="Male",Table!AP60,Table!BH60)</f>
        <v>68.186989910091015</v>
      </c>
      <c r="X60" s="49">
        <f>IF('Baby Growth Tracker'!$C$5="Male",Table!AQ60,Table!BI60)</f>
        <v>69.105411568876363</v>
      </c>
      <c r="Y60" s="49">
        <f>IF('Baby Growth Tracker'!$C$5="Male",Table!AR60,Table!BJ60)</f>
        <v>69.699853108925936</v>
      </c>
      <c r="Z60" s="49" t="e">
        <f t="shared" si="1"/>
        <v>#N/A</v>
      </c>
      <c r="AA60" s="49">
        <v>6.2370717955999995</v>
      </c>
      <c r="AB60" s="49">
        <v>6.4143205088000004</v>
      </c>
      <c r="AC60" s="49">
        <v>6.6966623919999995</v>
      </c>
      <c r="AD60" s="49">
        <v>7.1950425573999999</v>
      </c>
      <c r="AE60" s="49">
        <v>7.7901829379</v>
      </c>
      <c r="AF60" s="49">
        <v>8.4320589413999993</v>
      </c>
      <c r="AG60" s="49">
        <v>9.052608726399999</v>
      </c>
      <c r="AH60" s="49">
        <v>9.4445609050999977</v>
      </c>
      <c r="AI60" s="49">
        <v>9.7077196490000013</v>
      </c>
      <c r="AJ60" s="49">
        <v>62.153987227895627</v>
      </c>
      <c r="AK60" s="49">
        <v>62.676006596878644</v>
      </c>
      <c r="AL60" s="49">
        <v>63.501391742516127</v>
      </c>
      <c r="AM60" s="49">
        <v>64.94237750955341</v>
      </c>
      <c r="AN60" s="49">
        <v>66.641721600151001</v>
      </c>
      <c r="AO60" s="49">
        <v>68.455260522163968</v>
      </c>
      <c r="AP60" s="49">
        <v>70.195637814697406</v>
      </c>
      <c r="AQ60" s="49">
        <v>71.290728583680078</v>
      </c>
      <c r="AR60" s="49">
        <v>72.02486082510184</v>
      </c>
      <c r="AS60" s="53">
        <v>5.6510332520090003</v>
      </c>
      <c r="AT60" s="53">
        <v>5.8239589630830002</v>
      </c>
      <c r="AU60" s="53">
        <v>6.0960451657559993</v>
      </c>
      <c r="AV60" s="53">
        <v>6.5665368952879994</v>
      </c>
      <c r="AW60" s="53">
        <v>7.1127724870389999</v>
      </c>
      <c r="AX60" s="53">
        <v>7.6840148719099997</v>
      </c>
      <c r="AY60" s="53">
        <v>8.2197749945120009</v>
      </c>
      <c r="AZ60" s="53">
        <v>8.5502962251580019</v>
      </c>
      <c r="BA60" s="53">
        <v>8.7689406068320004</v>
      </c>
      <c r="BB60" s="53">
        <v>60.021698798893134</v>
      </c>
      <c r="BC60" s="53">
        <v>60.642267791373357</v>
      </c>
      <c r="BD60" s="53">
        <v>61.594042899172159</v>
      </c>
      <c r="BE60" s="53">
        <v>63.174426480290911</v>
      </c>
      <c r="BF60" s="53">
        <v>64.916234141736993</v>
      </c>
      <c r="BG60" s="53">
        <v>66.643804913317524</v>
      </c>
      <c r="BH60" s="53">
        <v>68.186989910091015</v>
      </c>
      <c r="BI60" s="53">
        <v>69.105411568876363</v>
      </c>
      <c r="BJ60" s="53">
        <v>69.699853108925936</v>
      </c>
    </row>
    <row r="61" spans="1:62">
      <c r="B61" s="54">
        <f t="shared" si="2"/>
        <v>177</v>
      </c>
      <c r="C61" s="50">
        <v>5.9</v>
      </c>
      <c r="D61" s="52" t="e">
        <f>VLOOKUP(Table!C61,'Baby Growth Tracker'!$D$14:$E$99,2,FALSE)</f>
        <v>#N/A</v>
      </c>
      <c r="E61" s="49">
        <f>IF('Baby Growth Tracker'!$C$5="Male",Table!AA61,Table!AS61)</f>
        <v>5.6932170888055005</v>
      </c>
      <c r="F61" s="49">
        <f>IF('Baby Growth Tracker'!$C$5="Male",Table!AB61,Table!AT61)</f>
        <v>5.8666157434819004</v>
      </c>
      <c r="G61" s="49">
        <f>IF('Baby Growth Tracker'!$C$5="Male",Table!AC61,Table!AU61)</f>
        <v>6.1395326759437996</v>
      </c>
      <c r="H61" s="49">
        <f>IF('Baby Growth Tracker'!$C$5="Male",Table!AD61,Table!AV61)</f>
        <v>6.6117109212202996</v>
      </c>
      <c r="I61" s="49">
        <f>IF('Baby Growth Tracker'!$C$5="Male",Table!AE61,Table!AW61)</f>
        <v>7.1603009256611996</v>
      </c>
      <c r="J61" s="49">
        <f>IF('Baby Growth Tracker'!$C$5="Male",Table!AF61,Table!AX61)</f>
        <v>7.7344577983359999</v>
      </c>
      <c r="K61" s="49">
        <f>IF('Baby Growth Tracker'!$C$5="Male",Table!AG61,Table!AY61)</f>
        <v>8.2733670183226007</v>
      </c>
      <c r="L61" s="49">
        <f>IF('Baby Growth Tracker'!$C$5="Male",Table!AH61,Table!AZ61)</f>
        <v>8.6060293801313019</v>
      </c>
      <c r="M61" s="49">
        <f>IF('Baby Growth Tracker'!$C$5="Male",Table!AI61,Table!BA61)</f>
        <v>8.8261725673610005</v>
      </c>
      <c r="N61" s="49" t="e">
        <f t="shared" si="0"/>
        <v>#N/A</v>
      </c>
      <c r="O61" s="50">
        <v>5.9</v>
      </c>
      <c r="P61" s="52" t="e">
        <f>VLOOKUP(Table!O61,'Baby Growth Tracker'!$D$14:$F$99,3,FALSE)</f>
        <v>#N/A</v>
      </c>
      <c r="Q61" s="49">
        <f>IF('Baby Growth Tracker'!$C$5="Male",Table!AJ61,Table!BB61)</f>
        <v>60.177261336319027</v>
      </c>
      <c r="R61" s="49">
        <f>IF('Baby Growth Tracker'!$C$5="Male",Table!AK61,Table!BC61)</f>
        <v>60.799579767728794</v>
      </c>
      <c r="S61" s="49">
        <f>IF('Baby Growth Tracker'!$C$5="Male",Table!AL61,Table!BD61)</f>
        <v>61.753903877167559</v>
      </c>
      <c r="T61" s="49">
        <f>IF('Baby Growth Tracker'!$C$5="Male",Table!AM61,Table!BE61)</f>
        <v>63.338170261641253</v>
      </c>
      <c r="U61" s="49">
        <f>IF('Baby Growth Tracker'!$C$5="Male",Table!AN61,Table!BF61)</f>
        <v>65.083768305280898</v>
      </c>
      <c r="V61" s="49">
        <f>IF('Baby Growth Tracker'!$C$5="Male",Table!AO61,Table!BG61)</f>
        <v>66.814611063062898</v>
      </c>
      <c r="W61" s="49">
        <f>IF('Baby Growth Tracker'!$C$5="Male",Table!AP61,Table!BH61)</f>
        <v>68.360323236824925</v>
      </c>
      <c r="X61" s="49">
        <f>IF('Baby Growth Tracker'!$C$5="Male",Table!AQ61,Table!BI61)</f>
        <v>69.280076985896159</v>
      </c>
      <c r="Y61" s="49">
        <f>IF('Baby Growth Tracker'!$C$5="Male",Table!AR61,Table!BJ61)</f>
        <v>69.875313759736031</v>
      </c>
      <c r="Z61" s="49" t="e">
        <f t="shared" si="1"/>
        <v>#N/A</v>
      </c>
      <c r="AA61" s="49">
        <v>6.2838373027999994</v>
      </c>
      <c r="AB61" s="49">
        <v>6.4617022454000006</v>
      </c>
      <c r="AC61" s="49">
        <v>6.7450901079999994</v>
      </c>
      <c r="AD61" s="49">
        <v>7.2455144371999998</v>
      </c>
      <c r="AE61" s="49">
        <v>7.8434355232000001</v>
      </c>
      <c r="AF61" s="49">
        <v>8.4887342581999992</v>
      </c>
      <c r="AG61" s="49">
        <v>9.1130169311999989</v>
      </c>
      <c r="AH61" s="49">
        <v>9.5075430247999968</v>
      </c>
      <c r="AI61" s="49">
        <v>9.7725240120000016</v>
      </c>
      <c r="AJ61" s="49">
        <v>62.314514176493553</v>
      </c>
      <c r="AK61" s="49">
        <v>62.837651341857864</v>
      </c>
      <c r="AL61" s="49">
        <v>63.66476387705147</v>
      </c>
      <c r="AM61" s="49">
        <v>65.108646041503476</v>
      </c>
      <c r="AN61" s="49">
        <v>66.811206602223109</v>
      </c>
      <c r="AO61" s="49">
        <v>68.62793422595945</v>
      </c>
      <c r="AP61" s="49">
        <v>70.371128784874969</v>
      </c>
      <c r="AQ61" s="49">
        <v>71.467867804453533</v>
      </c>
      <c r="AR61" s="49">
        <v>72.203050366176825</v>
      </c>
      <c r="AS61" s="53">
        <v>5.6932170888055005</v>
      </c>
      <c r="AT61" s="53">
        <v>5.8666157434819004</v>
      </c>
      <c r="AU61" s="53">
        <v>6.1395326759437996</v>
      </c>
      <c r="AV61" s="53">
        <v>6.6117109212202996</v>
      </c>
      <c r="AW61" s="53">
        <v>7.1603009256611996</v>
      </c>
      <c r="AX61" s="53">
        <v>7.7344577983359999</v>
      </c>
      <c r="AY61" s="53">
        <v>8.2733670183226007</v>
      </c>
      <c r="AZ61" s="53">
        <v>8.6060293801313019</v>
      </c>
      <c r="BA61" s="53">
        <v>8.8261725673610005</v>
      </c>
      <c r="BB61" s="53">
        <v>60.177261336319027</v>
      </c>
      <c r="BC61" s="53">
        <v>60.799579767728794</v>
      </c>
      <c r="BD61" s="53">
        <v>61.753903877167559</v>
      </c>
      <c r="BE61" s="53">
        <v>63.338170261641253</v>
      </c>
      <c r="BF61" s="53">
        <v>65.083768305280898</v>
      </c>
      <c r="BG61" s="53">
        <v>66.814611063062898</v>
      </c>
      <c r="BH61" s="53">
        <v>68.360323236824925</v>
      </c>
      <c r="BI61" s="53">
        <v>69.280076985896159</v>
      </c>
      <c r="BJ61" s="53">
        <v>69.875313759736031</v>
      </c>
    </row>
    <row r="62" spans="1:62">
      <c r="A62" s="49" t="s">
        <v>11</v>
      </c>
      <c r="B62" s="54">
        <f t="shared" si="2"/>
        <v>180</v>
      </c>
      <c r="C62" s="50">
        <v>6</v>
      </c>
      <c r="D62" s="52" t="e">
        <f>VLOOKUP(Table!C62,'Baby Growth Tracker'!$D$14:$E$99,2,FALSE)</f>
        <v>#N/A</v>
      </c>
      <c r="E62" s="49">
        <f>IF('Baby Growth Tracker'!$C$5="Male",Table!AA62,Table!AS62)</f>
        <v>5.7350750335387009</v>
      </c>
      <c r="F62" s="49">
        <f>IF('Baby Growth Tracker'!$C$5="Male",Table!AB62,Table!AT62)</f>
        <v>5.90894127055018</v>
      </c>
      <c r="G62" s="49">
        <f>IF('Baby Growth Tracker'!$C$5="Male",Table!AC62,Table!AU62)</f>
        <v>6.1826795454087593</v>
      </c>
      <c r="H62" s="49">
        <f>IF('Baby Growth Tracker'!$C$5="Male",Table!AD62,Table!AV62)</f>
        <v>6.6565257426858597</v>
      </c>
      <c r="I62" s="49">
        <f>IF('Baby Growth Tracker'!$C$5="Male",Table!AE62,Table!AW62)</f>
        <v>7.20744582053337</v>
      </c>
      <c r="J62" s="49">
        <f>IF('Baby Growth Tracker'!$C$5="Male",Table!AF62,Table!AX62)</f>
        <v>7.7844897885529001</v>
      </c>
      <c r="K62" s="49">
        <f>IF('Baby Growth Tracker'!$C$5="Male",Table!AG62,Table!AY62)</f>
        <v>8.3265217845944601</v>
      </c>
      <c r="L62" s="49">
        <f>IF('Baby Growth Tracker'!$C$5="Male",Table!AH62,Table!AZ62)</f>
        <v>8.6613092039792612</v>
      </c>
      <c r="M62" s="49">
        <f>IF('Baby Growth Tracker'!$C$5="Male",Table!AI62,Table!BA62)</f>
        <v>8.8829407750812504</v>
      </c>
      <c r="N62" s="49" t="e">
        <f t="shared" si="0"/>
        <v>#N/A</v>
      </c>
      <c r="O62" s="50">
        <v>6</v>
      </c>
      <c r="P62" s="52" t="e">
        <f>VLOOKUP(Table!O62,'Baby Growth Tracker'!$D$14:$F$99,3,FALSE)</f>
        <v>#N/A</v>
      </c>
      <c r="Q62" s="49">
        <f>IF('Baby Growth Tracker'!$C$5="Male",Table!AJ62,Table!BB62)</f>
        <v>60.331690128231116</v>
      </c>
      <c r="R62" s="49">
        <f>IF('Baby Growth Tracker'!$C$5="Male",Table!AK62,Table!BC62)</f>
        <v>60.955744560971318</v>
      </c>
      <c r="S62" s="49">
        <f>IF('Baby Growth Tracker'!$C$5="Male",Table!AL62,Table!BD62)</f>
        <v>61.91260134601108</v>
      </c>
      <c r="T62" s="49">
        <f>IF('Baby Growth Tracker'!$C$5="Male",Table!AM62,Table!BE62)</f>
        <v>63.500734733041476</v>
      </c>
      <c r="U62" s="49">
        <f>IF('Baby Growth Tracker'!$C$5="Male",Table!AN62,Table!BF62)</f>
        <v>65.250121812434926</v>
      </c>
      <c r="V62" s="49">
        <f>IF('Baby Growth Tracker'!$C$5="Male",Table!AO62,Table!BG62)</f>
        <v>66.984251523575011</v>
      </c>
      <c r="W62" s="49">
        <f>IF('Baby Growth Tracker'!$C$5="Male",Table!AP62,Table!BH62)</f>
        <v>68.532517694555082</v>
      </c>
      <c r="X62" s="49">
        <f>IF('Baby Growth Tracker'!$C$5="Male",Table!AQ62,Table!BI62)</f>
        <v>69.453625418648571</v>
      </c>
      <c r="Y62" s="49">
        <f>IF('Baby Growth Tracker'!$C$5="Male",Table!AR62,Table!BJ62)</f>
        <v>70.049673917974687</v>
      </c>
      <c r="Z62" s="49" t="e">
        <f t="shared" si="1"/>
        <v>#N/A</v>
      </c>
      <c r="AA62" s="49">
        <v>6.3306028100000002</v>
      </c>
      <c r="AB62" s="49">
        <v>6.5090839819999999</v>
      </c>
      <c r="AC62" s="49">
        <v>6.7935178240000003</v>
      </c>
      <c r="AD62" s="49">
        <v>7.2959863170000006</v>
      </c>
      <c r="AE62" s="49">
        <v>7.8966881085000002</v>
      </c>
      <c r="AF62" s="49">
        <v>8.5454095750000008</v>
      </c>
      <c r="AG62" s="49">
        <v>9.1734251359999988</v>
      </c>
      <c r="AH62" s="49">
        <v>9.5705251444999995</v>
      </c>
      <c r="AI62" s="49">
        <v>9.8373283750000002</v>
      </c>
      <c r="AJ62" s="49">
        <v>62.47365977070374</v>
      </c>
      <c r="AK62" s="49">
        <v>62.997931421706589</v>
      </c>
      <c r="AL62" s="49">
        <v>63.826794924815111</v>
      </c>
      <c r="AM62" s="49">
        <v>65.273606255431005</v>
      </c>
      <c r="AN62" s="49">
        <v>66.979407898591404</v>
      </c>
      <c r="AO62" s="49">
        <v>68.799333312478268</v>
      </c>
      <c r="AP62" s="49">
        <v>70.545336788936297</v>
      </c>
      <c r="AQ62" s="49">
        <v>71.643710079685377</v>
      </c>
      <c r="AR62" s="49">
        <v>72.379929769307125</v>
      </c>
      <c r="AS62" s="53">
        <v>5.7350750335387009</v>
      </c>
      <c r="AT62" s="53">
        <v>5.90894127055018</v>
      </c>
      <c r="AU62" s="53">
        <v>6.1826795454087593</v>
      </c>
      <c r="AV62" s="53">
        <v>6.6565257426858597</v>
      </c>
      <c r="AW62" s="53">
        <v>7.20744582053337</v>
      </c>
      <c r="AX62" s="53">
        <v>7.7844897885529001</v>
      </c>
      <c r="AY62" s="53">
        <v>8.3265217845944601</v>
      </c>
      <c r="AZ62" s="53">
        <v>8.6613092039792612</v>
      </c>
      <c r="BA62" s="53">
        <v>8.8829407750812504</v>
      </c>
      <c r="BB62" s="53">
        <v>60.331690128231116</v>
      </c>
      <c r="BC62" s="53">
        <v>60.955744560971318</v>
      </c>
      <c r="BD62" s="53">
        <v>61.91260134601108</v>
      </c>
      <c r="BE62" s="53">
        <v>63.500734733041476</v>
      </c>
      <c r="BF62" s="53">
        <v>65.250121812434926</v>
      </c>
      <c r="BG62" s="53">
        <v>66.984251523575011</v>
      </c>
      <c r="BH62" s="53">
        <v>68.532517694555082</v>
      </c>
      <c r="BI62" s="53">
        <v>69.453625418648571</v>
      </c>
      <c r="BJ62" s="53">
        <v>70.049673917974687</v>
      </c>
    </row>
    <row r="63" spans="1:62">
      <c r="B63" s="54">
        <f t="shared" si="2"/>
        <v>183</v>
      </c>
      <c r="C63" s="50">
        <v>6.1</v>
      </c>
      <c r="D63" s="52" t="e">
        <f>VLOOKUP(Table!C63,'Baby Growth Tracker'!$D$14:$E$99,2,FALSE)</f>
        <v>#N/A</v>
      </c>
      <c r="E63" s="49">
        <f>IF('Baby Growth Tracker'!$C$5="Male",Table!AA63,Table!AS63)</f>
        <v>5.7766096788778798</v>
      </c>
      <c r="F63" s="49">
        <f>IF('Baby Growth Tracker'!$C$5="Male",Table!AB63,Table!AT63)</f>
        <v>5.9509382130322965</v>
      </c>
      <c r="G63" s="49">
        <f>IF('Baby Growth Tracker'!$C$5="Male",Table!AC63,Table!AU63)</f>
        <v>6.2254885852665112</v>
      </c>
      <c r="H63" s="49">
        <f>IF('Baby Growth Tracker'!$C$5="Male",Table!AD63,Table!AV63)</f>
        <v>6.7009844684217059</v>
      </c>
      <c r="I63" s="49">
        <f>IF('Baby Growth Tracker'!$C$5="Male",Table!AE63,Table!AW63)</f>
        <v>7.254210680512065</v>
      </c>
      <c r="J63" s="49">
        <f>IF('Baby Growth Tracker'!$C$5="Male",Table!AF63,Table!AX63)</f>
        <v>7.8341148013760842</v>
      </c>
      <c r="K63" s="49">
        <f>IF('Baby Growth Tracker'!$C$5="Male",Table!AG63,Table!AY63)</f>
        <v>8.3792436808163036</v>
      </c>
      <c r="L63" s="49">
        <f>IF('Baby Growth Tracker'!$C$5="Male",Table!AH63,Table!AZ63)</f>
        <v>8.7161403451151305</v>
      </c>
      <c r="M63" s="49">
        <f>IF('Baby Growth Tracker'!$C$5="Male",Table!AI63,Table!BA63)</f>
        <v>8.9392500480621031</v>
      </c>
      <c r="N63" s="49" t="e">
        <f t="shared" si="0"/>
        <v>#N/A</v>
      </c>
      <c r="O63" s="50">
        <v>6.1</v>
      </c>
      <c r="P63" s="52" t="e">
        <f>VLOOKUP(Table!O63,'Baby Growth Tracker'!$D$14:$F$99,3,FALSE)</f>
        <v>#N/A</v>
      </c>
      <c r="Q63" s="49">
        <f>IF('Baby Growth Tracker'!$C$5="Male",Table!AJ63,Table!BB63)</f>
        <v>60.485005875112435</v>
      </c>
      <c r="R63" s="49">
        <f>IF('Baby Growth Tracker'!$C$5="Male",Table!AK63,Table!BC63)</f>
        <v>61.11078309093427</v>
      </c>
      <c r="S63" s="49">
        <f>IF('Baby Growth Tracker'!$C$5="Male",Table!AL63,Table!BD63)</f>
        <v>62.070156472138862</v>
      </c>
      <c r="T63" s="49">
        <f>IF('Baby Growth Tracker'!$C$5="Male",Table!AM63,Table!BE63)</f>
        <v>63.662141222065145</v>
      </c>
      <c r="U63" s="49">
        <f>IF('Baby Growth Tracker'!$C$5="Male",Table!AN63,Table!BF63)</f>
        <v>65.41531579520921</v>
      </c>
      <c r="V63" s="49">
        <f>IF('Baby Growth Tracker'!$C$5="Male",Table!AO63,Table!BG63)</f>
        <v>67.152746831733324</v>
      </c>
      <c r="W63" s="49">
        <f>IF('Baby Growth Tracker'!$C$5="Male",Table!AP63,Table!BH63)</f>
        <v>68.703592940493422</v>
      </c>
      <c r="X63" s="49">
        <f>IF('Baby Growth Tracker'!$C$5="Male",Table!AQ63,Table!BI63)</f>
        <v>69.626075841682137</v>
      </c>
      <c r="Y63" s="49">
        <f>IF('Baby Growth Tracker'!$C$5="Male",Table!AR63,Table!BJ63)</f>
        <v>70.222952052226276</v>
      </c>
      <c r="Z63" s="49" t="e">
        <f t="shared" si="1"/>
        <v>#N/A</v>
      </c>
      <c r="AA63" s="49">
        <v>6.3773683172000002</v>
      </c>
      <c r="AB63" s="49">
        <v>6.5564657186000002</v>
      </c>
      <c r="AC63" s="49">
        <v>6.8419455400000002</v>
      </c>
      <c r="AD63" s="49">
        <v>7.3464581968000005</v>
      </c>
      <c r="AE63" s="49">
        <v>7.9499406938000003</v>
      </c>
      <c r="AF63" s="49">
        <v>8.6020848918000006</v>
      </c>
      <c r="AG63" s="49">
        <v>9.2338333407999986</v>
      </c>
      <c r="AH63" s="49">
        <v>9.6335072642000004</v>
      </c>
      <c r="AI63" s="49">
        <v>9.9021327380000006</v>
      </c>
      <c r="AJ63" s="49">
        <v>62.631450942496514</v>
      </c>
      <c r="AK63" s="49">
        <v>63.156873307757877</v>
      </c>
      <c r="AL63" s="49">
        <v>63.987510683397815</v>
      </c>
      <c r="AM63" s="49">
        <v>65.437282945961087</v>
      </c>
      <c r="AN63" s="49">
        <v>67.146349415032844</v>
      </c>
      <c r="AO63" s="49">
        <v>68.969481202104831</v>
      </c>
      <c r="AP63" s="49">
        <v>70.718285221437753</v>
      </c>
      <c r="AQ63" s="49">
        <v>71.818279040670944</v>
      </c>
      <c r="AR63" s="49">
        <v>72.555522941473313</v>
      </c>
      <c r="AS63" s="53">
        <v>5.7766096788778798</v>
      </c>
      <c r="AT63" s="53">
        <v>5.9509382130322965</v>
      </c>
      <c r="AU63" s="53">
        <v>6.2254885852665112</v>
      </c>
      <c r="AV63" s="53">
        <v>6.7009844684217059</v>
      </c>
      <c r="AW63" s="53">
        <v>7.254210680512065</v>
      </c>
      <c r="AX63" s="53">
        <v>7.8341148013760842</v>
      </c>
      <c r="AY63" s="53">
        <v>8.3792436808163036</v>
      </c>
      <c r="AZ63" s="53">
        <v>8.7161403451151305</v>
      </c>
      <c r="BA63" s="53">
        <v>8.9392500480621031</v>
      </c>
      <c r="BB63" s="53">
        <v>60.485005875112435</v>
      </c>
      <c r="BC63" s="53">
        <v>61.11078309093427</v>
      </c>
      <c r="BD63" s="53">
        <v>62.070156472138862</v>
      </c>
      <c r="BE63" s="53">
        <v>63.662141222065145</v>
      </c>
      <c r="BF63" s="53">
        <v>65.41531579520921</v>
      </c>
      <c r="BG63" s="53">
        <v>67.152746831733324</v>
      </c>
      <c r="BH63" s="53">
        <v>68.703592940493422</v>
      </c>
      <c r="BI63" s="53">
        <v>69.626075841682137</v>
      </c>
      <c r="BJ63" s="53">
        <v>70.222952052226276</v>
      </c>
    </row>
    <row r="64" spans="1:62">
      <c r="B64" s="54">
        <f t="shared" si="2"/>
        <v>186</v>
      </c>
      <c r="C64" s="50">
        <v>6.2</v>
      </c>
      <c r="D64" s="52" t="e">
        <f>VLOOKUP(Table!C64,'Baby Growth Tracker'!$D$14:$E$99,2,FALSE)</f>
        <v>#N/A</v>
      </c>
      <c r="E64" s="49">
        <f>IF('Baby Growth Tracker'!$C$5="Male",Table!AA64,Table!AS64)</f>
        <v>5.8178236018600265</v>
      </c>
      <c r="F64" s="49">
        <f>IF('Baby Growth Tracker'!$C$5="Male",Table!AB64,Table!AT64)</f>
        <v>5.992609223873794</v>
      </c>
      <c r="G64" s="49">
        <f>IF('Baby Growth Tracker'!$C$5="Male",Table!AC64,Table!AU64)</f>
        <v>6.267962589924573</v>
      </c>
      <c r="H64" s="49">
        <f>IF('Baby Growth Tracker'!$C$5="Male",Table!AD64,Table!AV64)</f>
        <v>6.7450901875693265</v>
      </c>
      <c r="I64" s="49">
        <f>IF('Baby Growth Tracker'!$C$5="Male",Table!AE64,Table!AW64)</f>
        <v>7.3005989904106761</v>
      </c>
      <c r="J64" s="49">
        <f>IF('Baby Growth Tracker'!$C$5="Male",Table!AF64,Table!AX64)</f>
        <v>7.8833367667117216</v>
      </c>
      <c r="K64" s="49">
        <f>IF('Baby Growth Tracker'!$C$5="Male",Table!AG64,Table!AY64)</f>
        <v>8.4315370614914968</v>
      </c>
      <c r="L64" s="49">
        <f>IF('Baby Growth Tracker'!$C$5="Male",Table!AH64,Table!AZ64)</f>
        <v>8.7705274168769431</v>
      </c>
      <c r="M64" s="49">
        <f>IF('Baby Growth Tracker'!$C$5="Male",Table!AI64,Table!BA64)</f>
        <v>8.995105168133458</v>
      </c>
      <c r="N64" s="49" t="e">
        <f t="shared" si="0"/>
        <v>#N/A</v>
      </c>
      <c r="O64" s="50">
        <v>6.2</v>
      </c>
      <c r="P64" s="52" t="e">
        <f>VLOOKUP(Table!O64,'Baby Growth Tracker'!$D$14:$F$99,3,FALSE)</f>
        <v>#N/A</v>
      </c>
      <c r="Q64" s="49">
        <f>IF('Baby Growth Tracker'!$C$5="Male",Table!AJ64,Table!BB64)</f>
        <v>60.637228722299035</v>
      </c>
      <c r="R64" s="49">
        <f>IF('Baby Growth Tracker'!$C$5="Male",Table!AK64,Table!BC64)</f>
        <v>61.264715717905794</v>
      </c>
      <c r="S64" s="49">
        <f>IF('Baby Growth Tracker'!$C$5="Male",Table!AL64,Table!BD64)</f>
        <v>62.226589857745694</v>
      </c>
      <c r="T64" s="49">
        <f>IF('Baby Growth Tracker'!$C$5="Male",Table!AM64,Table!BE64)</f>
        <v>63.822410490472294</v>
      </c>
      <c r="U64" s="49">
        <f>IF('Baby Growth Tracker'!$C$5="Male",Table!AN64,Table!BF64)</f>
        <v>65.57937082840418</v>
      </c>
      <c r="V64" s="49">
        <f>IF('Baby Growth Tracker'!$C$5="Male",Table!AO64,Table!BG64)</f>
        <v>67.320116987908406</v>
      </c>
      <c r="W64" s="49">
        <f>IF('Baby Growth Tracker'!$C$5="Male",Table!AP64,Table!BH64)</f>
        <v>68.873568125161754</v>
      </c>
      <c r="X64" s="49">
        <f>IF('Baby Growth Tracker'!$C$5="Male",Table!AQ64,Table!BI64)</f>
        <v>69.797446746038005</v>
      </c>
      <c r="Y64" s="49">
        <f>IF('Baby Growth Tracker'!$C$5="Male",Table!AR64,Table!BJ64)</f>
        <v>70.395166164831252</v>
      </c>
      <c r="Z64" s="49" t="e">
        <f t="shared" si="1"/>
        <v>#N/A</v>
      </c>
      <c r="AA64" s="49">
        <v>6.4241338244000001</v>
      </c>
      <c r="AB64" s="49">
        <v>6.6038474552000004</v>
      </c>
      <c r="AC64" s="49">
        <v>6.8903732560000002</v>
      </c>
      <c r="AD64" s="49">
        <v>7.3969300766000003</v>
      </c>
      <c r="AE64" s="49">
        <v>8.0031932790999996</v>
      </c>
      <c r="AF64" s="49">
        <v>8.6587602086000004</v>
      </c>
      <c r="AG64" s="49">
        <v>9.2942415455999985</v>
      </c>
      <c r="AH64" s="49">
        <v>9.6964893839000013</v>
      </c>
      <c r="AI64" s="49">
        <v>9.966937101000001</v>
      </c>
      <c r="AJ64" s="49">
        <v>62.787913872632494</v>
      </c>
      <c r="AK64" s="49">
        <v>63.314502736162297</v>
      </c>
      <c r="AL64" s="49">
        <v>64.146936238469436</v>
      </c>
      <c r="AM64" s="49">
        <v>65.599700230126217</v>
      </c>
      <c r="AN64" s="49">
        <v>67.312054429496953</v>
      </c>
      <c r="AO64" s="49">
        <v>69.138400685598469</v>
      </c>
      <c r="AP64" s="49">
        <v>70.889996850696548</v>
      </c>
      <c r="AQ64" s="49">
        <v>71.991597687064598</v>
      </c>
      <c r="AR64" s="49">
        <v>72.729853150965511</v>
      </c>
      <c r="AS64" s="53">
        <v>5.8178236018600265</v>
      </c>
      <c r="AT64" s="53">
        <v>5.992609223873794</v>
      </c>
      <c r="AU64" s="53">
        <v>6.267962589924573</v>
      </c>
      <c r="AV64" s="53">
        <v>6.7450901875693265</v>
      </c>
      <c r="AW64" s="53">
        <v>7.3005989904106761</v>
      </c>
      <c r="AX64" s="53">
        <v>7.8833367667117216</v>
      </c>
      <c r="AY64" s="53">
        <v>8.4315370614914968</v>
      </c>
      <c r="AZ64" s="53">
        <v>8.7705274168769431</v>
      </c>
      <c r="BA64" s="53">
        <v>8.995105168133458</v>
      </c>
      <c r="BB64" s="53">
        <v>60.637228722299035</v>
      </c>
      <c r="BC64" s="53">
        <v>61.264715717905794</v>
      </c>
      <c r="BD64" s="53">
        <v>62.226589857745694</v>
      </c>
      <c r="BE64" s="53">
        <v>63.822410490472294</v>
      </c>
      <c r="BF64" s="53">
        <v>65.57937082840418</v>
      </c>
      <c r="BG64" s="53">
        <v>67.320116987908406</v>
      </c>
      <c r="BH64" s="53">
        <v>68.873568125161754</v>
      </c>
      <c r="BI64" s="53">
        <v>69.797446746038005</v>
      </c>
      <c r="BJ64" s="53">
        <v>70.395166164831252</v>
      </c>
    </row>
    <row r="65" spans="1:62">
      <c r="B65" s="54">
        <f t="shared" si="2"/>
        <v>189</v>
      </c>
      <c r="C65" s="50">
        <v>6.3</v>
      </c>
      <c r="D65" s="52" t="e">
        <f>VLOOKUP(Table!C65,'Baby Growth Tracker'!$D$14:$E$99,2,FALSE)</f>
        <v>#N/A</v>
      </c>
      <c r="E65" s="49">
        <f>IF('Baby Growth Tracker'!$C$5="Male",Table!AA65,Table!AS65)</f>
        <v>5.8587193639857924</v>
      </c>
      <c r="F65" s="49">
        <f>IF('Baby Growth Tracker'!$C$5="Male",Table!AB65,Table!AT65)</f>
        <v>6.0339569402911435</v>
      </c>
      <c r="G65" s="49">
        <f>IF('Baby Growth Tracker'!$C$5="Male",Table!AC65,Table!AU65)</f>
        <v>6.3101043371348124</v>
      </c>
      <c r="H65" s="49">
        <f>IF('Baby Growth Tracker'!$C$5="Male",Table!AD65,Table!AV65)</f>
        <v>6.7888459697420087</v>
      </c>
      <c r="I65" s="49">
        <f>IF('Baby Growth Tracker'!$C$5="Male",Table!AE65,Table!AW65)</f>
        <v>7.34661421111631</v>
      </c>
      <c r="J65" s="49">
        <f>IF('Baby Growth Tracker'!$C$5="Male",Table!AF65,Table!AX65)</f>
        <v>7.9321595857258176</v>
      </c>
      <c r="K65" s="49">
        <f>IF('Baby Growth Tracker'!$C$5="Male",Table!AG65,Table!AY65)</f>
        <v>8.483406248335239</v>
      </c>
      <c r="L65" s="49">
        <f>IF('Baby Growth Tracker'!$C$5="Male",Table!AH65,Table!AZ65)</f>
        <v>8.8244749977274868</v>
      </c>
      <c r="M65" s="49">
        <f>IF('Baby Growth Tracker'!$C$5="Male",Table!AI65,Table!BA65)</f>
        <v>9.0505108810807844</v>
      </c>
      <c r="N65" s="49" t="e">
        <f t="shared" si="0"/>
        <v>#N/A</v>
      </c>
      <c r="O65" s="50">
        <v>6.3</v>
      </c>
      <c r="P65" s="52" t="e">
        <f>VLOOKUP(Table!O65,'Baby Growth Tracker'!$D$14:$F$99,3,FALSE)</f>
        <v>#N/A</v>
      </c>
      <c r="Q65" s="49">
        <f>IF('Baby Growth Tracker'!$C$5="Male",Table!AJ65,Table!BB65)</f>
        <v>60.788378278709217</v>
      </c>
      <c r="R65" s="49">
        <f>IF('Baby Growth Tracker'!$C$5="Male",Table!AK65,Table!BC65)</f>
        <v>61.417562261453206</v>
      </c>
      <c r="S65" s="49">
        <f>IF('Baby Growth Tracker'!$C$5="Male",Table!AL65,Table!BD65)</f>
        <v>62.381921559703201</v>
      </c>
      <c r="T65" s="49">
        <f>IF('Baby Growth Tracker'!$C$5="Male",Table!AM65,Table!BE65)</f>
        <v>63.981562753102736</v>
      </c>
      <c r="U65" s="49">
        <f>IF('Baby Growth Tracker'!$C$5="Male",Table!AN65,Table!BF65)</f>
        <v>65.742306948138662</v>
      </c>
      <c r="V65" s="49">
        <f>IF('Baby Growth Tracker'!$C$5="Male",Table!AO65,Table!BG65)</f>
        <v>67.486381473691637</v>
      </c>
      <c r="W65" s="49">
        <f>IF('Baby Growth Tracker'!$C$5="Male",Table!AP65,Table!BH65)</f>
        <v>69.042461908974758</v>
      </c>
      <c r="X65" s="49">
        <f>IF('Baby Growth Tracker'!$C$5="Male",Table!AQ65,Table!BI65)</f>
        <v>69.967756154933312</v>
      </c>
      <c r="Y65" s="49">
        <f>IF('Baby Growth Tracker'!$C$5="Male",Table!AR65,Table!BJ65)</f>
        <v>70.566333806894832</v>
      </c>
      <c r="Z65" s="49" t="e">
        <f t="shared" si="1"/>
        <v>#N/A</v>
      </c>
      <c r="AA65" s="49">
        <v>6.4708993316000001</v>
      </c>
      <c r="AB65" s="49">
        <v>6.6512291918000006</v>
      </c>
      <c r="AC65" s="49">
        <v>6.9388009720000001</v>
      </c>
      <c r="AD65" s="49">
        <v>7.4474019564000002</v>
      </c>
      <c r="AE65" s="49">
        <v>8.0564458644000005</v>
      </c>
      <c r="AF65" s="49">
        <v>8.7154355254000002</v>
      </c>
      <c r="AG65" s="49">
        <v>9.3546497503999984</v>
      </c>
      <c r="AH65" s="49">
        <v>9.7594715036000022</v>
      </c>
      <c r="AI65" s="49">
        <v>10.031741464000001</v>
      </c>
      <c r="AJ65" s="49">
        <v>62.943074016711471</v>
      </c>
      <c r="AK65" s="49">
        <v>63.470844733287436</v>
      </c>
      <c r="AL65" s="49">
        <v>64.305095988243465</v>
      </c>
      <c r="AM65" s="49">
        <v>65.760881570470175</v>
      </c>
      <c r="AN65" s="49">
        <v>67.476545594051771</v>
      </c>
      <c r="AO65" s="49">
        <v>69.306113945337728</v>
      </c>
      <c r="AP65" s="49">
        <v>71.06049383987785</v>
      </c>
      <c r="AQ65" s="49">
        <v>72.16368840812504</v>
      </c>
      <c r="AR65" s="49">
        <v>72.902943048845088</v>
      </c>
      <c r="AS65" s="53">
        <v>5.8587193639857924</v>
      </c>
      <c r="AT65" s="53">
        <v>6.0339569402911435</v>
      </c>
      <c r="AU65" s="53">
        <v>6.3101043371348124</v>
      </c>
      <c r="AV65" s="53">
        <v>6.7888459697420087</v>
      </c>
      <c r="AW65" s="53">
        <v>7.34661421111631</v>
      </c>
      <c r="AX65" s="53">
        <v>7.9321595857258176</v>
      </c>
      <c r="AY65" s="53">
        <v>8.483406248335239</v>
      </c>
      <c r="AZ65" s="53">
        <v>8.8244749977274868</v>
      </c>
      <c r="BA65" s="53">
        <v>9.0505108810807844</v>
      </c>
      <c r="BB65" s="53">
        <v>60.788378278709217</v>
      </c>
      <c r="BC65" s="53">
        <v>61.417562261453206</v>
      </c>
      <c r="BD65" s="53">
        <v>62.381921559703201</v>
      </c>
      <c r="BE65" s="53">
        <v>63.981562753102736</v>
      </c>
      <c r="BF65" s="53">
        <v>65.742306948138662</v>
      </c>
      <c r="BG65" s="53">
        <v>67.486381473691637</v>
      </c>
      <c r="BH65" s="53">
        <v>69.042461908974758</v>
      </c>
      <c r="BI65" s="53">
        <v>69.967756154933312</v>
      </c>
      <c r="BJ65" s="53">
        <v>70.566333806894832</v>
      </c>
    </row>
    <row r="66" spans="1:62">
      <c r="B66" s="54">
        <f t="shared" si="2"/>
        <v>192</v>
      </c>
      <c r="C66" s="50">
        <v>6.4</v>
      </c>
      <c r="D66" s="52" t="e">
        <f>VLOOKUP(Table!C66,'Baby Growth Tracker'!$D$14:$E$99,2,FALSE)</f>
        <v>#N/A</v>
      </c>
      <c r="E66" s="49">
        <f>IF('Baby Growth Tracker'!$C$5="Male",Table!AA66,Table!AS66)</f>
        <v>5.8992995113138313</v>
      </c>
      <c r="F66" s="49">
        <f>IF('Baby Growth Tracker'!$C$5="Male",Table!AB66,Table!AT66)</f>
        <v>6.0749839838412925</v>
      </c>
      <c r="G66" s="49">
        <f>IF('Baby Growth Tracker'!$C$5="Male",Table!AC66,Table!AU66)</f>
        <v>6.3519165880467234</v>
      </c>
      <c r="H66" s="49">
        <f>IF('Baby Growth Tracker'!$C$5="Male",Table!AD66,Table!AV66)</f>
        <v>6.8322548650930575</v>
      </c>
      <c r="I66" s="49">
        <f>IF('Baby Growth Tracker'!$C$5="Male",Table!AE66,Table!AW66)</f>
        <v>7.3922597797064871</v>
      </c>
      <c r="J66" s="49">
        <f>IF('Baby Growth Tracker'!$C$5="Male",Table!AF66,Table!AX66)</f>
        <v>7.9805871310120446</v>
      </c>
      <c r="K66" s="49">
        <f>IF('Baby Growth Tracker'!$C$5="Male",Table!AG66,Table!AY66)</f>
        <v>8.5348555304703986</v>
      </c>
      <c r="L66" s="49">
        <f>IF('Baby Growth Tracker'!$C$5="Male",Table!AH66,Table!AZ66)</f>
        <v>8.877987631453335</v>
      </c>
      <c r="M66" s="49">
        <f>IF('Baby Growth Tracker'!$C$5="Male",Table!AI66,Table!BA66)</f>
        <v>9.1054718968397044</v>
      </c>
      <c r="N66" s="49" t="e">
        <f t="shared" si="0"/>
        <v>#N/A</v>
      </c>
      <c r="O66" s="50">
        <v>6.4</v>
      </c>
      <c r="P66" s="52" t="e">
        <f>VLOOKUP(Table!O66,'Baby Growth Tracker'!$D$14:$F$99,3,FALSE)</f>
        <v>#N/A</v>
      </c>
      <c r="Q66" s="49">
        <f>IF('Baby Growth Tracker'!$C$5="Male",Table!AJ66,Table!BB66)</f>
        <v>60.938473634833819</v>
      </c>
      <c r="R66" s="49">
        <f>IF('Baby Growth Tracker'!$C$5="Male",Table!AK66,Table!BC66)</f>
        <v>61.569342018506468</v>
      </c>
      <c r="S66" s="49">
        <f>IF('Baby Growth Tracker'!$C$5="Male",Table!AL66,Table!BD66)</f>
        <v>62.536171107735747</v>
      </c>
      <c r="T66" s="49">
        <f>IF('Baby Growth Tracker'!$C$5="Male",Table!AM66,Table!BE66)</f>
        <v>64.139617696030697</v>
      </c>
      <c r="U66" s="49">
        <f>IF('Baby Growth Tracker'!$C$5="Male",Table!AN66,Table!BF66)</f>
        <v>65.904143669655994</v>
      </c>
      <c r="V66" s="49">
        <f>IF('Baby Growth Tracker'!$C$5="Male",Table!AO66,Table!BG66)</f>
        <v>67.651559268937106</v>
      </c>
      <c r="W66" s="49">
        <f>IF('Baby Growth Tracker'!$C$5="Male",Table!AP66,Table!BH66)</f>
        <v>69.210292478184329</v>
      </c>
      <c r="X66" s="49">
        <f>IF('Baby Growth Tracker'!$C$5="Male",Table!AQ66,Table!BI66)</f>
        <v>70.137021638845098</v>
      </c>
      <c r="Y66" s="49">
        <f>IF('Baby Growth Tracker'!$C$5="Male",Table!AR66,Table!BJ66)</f>
        <v>70.736472092725549</v>
      </c>
      <c r="Z66" s="49" t="e">
        <f t="shared" si="1"/>
        <v>#N/A</v>
      </c>
      <c r="AA66" s="49">
        <v>6.5176648388</v>
      </c>
      <c r="AB66" s="49">
        <v>6.6986109284000008</v>
      </c>
      <c r="AC66" s="49">
        <v>6.9872286880000001</v>
      </c>
      <c r="AD66" s="49">
        <v>7.4978738362000001</v>
      </c>
      <c r="AE66" s="49">
        <v>8.1096984497000015</v>
      </c>
      <c r="AF66" s="49">
        <v>8.7721108422</v>
      </c>
      <c r="AG66" s="49">
        <v>9.4150579551999982</v>
      </c>
      <c r="AH66" s="49">
        <v>9.822453623300003</v>
      </c>
      <c r="AI66" s="49">
        <v>10.096545827000002</v>
      </c>
      <c r="AJ66" s="49">
        <v>63.096956130170241</v>
      </c>
      <c r="AK66" s="49">
        <v>63.625923640096481</v>
      </c>
      <c r="AL66" s="49">
        <v>64.4620136669636</v>
      </c>
      <c r="AM66" s="49">
        <v>65.920849797235377</v>
      </c>
      <c r="AN66" s="49">
        <v>67.639844955964222</v>
      </c>
      <c r="AO66" s="49">
        <v>69.472642575728798</v>
      </c>
      <c r="AP66" s="49">
        <v>71.229797767251867</v>
      </c>
      <c r="AQ66" s="49">
        <v>72.334573003123694</v>
      </c>
      <c r="AR66" s="49">
        <v>73.074814689560654</v>
      </c>
      <c r="AS66" s="53">
        <v>5.8992995113138313</v>
      </c>
      <c r="AT66" s="53">
        <v>6.0749839838412925</v>
      </c>
      <c r="AU66" s="53">
        <v>6.3519165880467234</v>
      </c>
      <c r="AV66" s="53">
        <v>6.8322548650930575</v>
      </c>
      <c r="AW66" s="53">
        <v>7.3922597797064871</v>
      </c>
      <c r="AX66" s="53">
        <v>7.9805871310120446</v>
      </c>
      <c r="AY66" s="53">
        <v>8.5348555304703986</v>
      </c>
      <c r="AZ66" s="53">
        <v>8.877987631453335</v>
      </c>
      <c r="BA66" s="53">
        <v>9.1054718968397044</v>
      </c>
      <c r="BB66" s="53">
        <v>60.938473634833819</v>
      </c>
      <c r="BC66" s="53">
        <v>61.569342018506468</v>
      </c>
      <c r="BD66" s="53">
        <v>62.536171107735747</v>
      </c>
      <c r="BE66" s="53">
        <v>64.139617696030697</v>
      </c>
      <c r="BF66" s="53">
        <v>65.904143669655994</v>
      </c>
      <c r="BG66" s="53">
        <v>67.651559268937106</v>
      </c>
      <c r="BH66" s="53">
        <v>69.210292478184329</v>
      </c>
      <c r="BI66" s="53">
        <v>70.137021638845098</v>
      </c>
      <c r="BJ66" s="53">
        <v>70.736472092725549</v>
      </c>
    </row>
    <row r="67" spans="1:62">
      <c r="A67" s="49" t="s">
        <v>11</v>
      </c>
      <c r="B67" s="54">
        <f t="shared" si="2"/>
        <v>195</v>
      </c>
      <c r="C67" s="50">
        <v>6.5</v>
      </c>
      <c r="D67" s="52" t="e">
        <f>VLOOKUP(Table!C67,'Baby Growth Tracker'!$D$14:$E$99,2,FALSE)</f>
        <v>#N/A</v>
      </c>
      <c r="E67" s="49">
        <f>IF('Baby Growth Tracker'!$C$5="Male",Table!AA67,Table!AS67)</f>
        <v>5.9542724939999996</v>
      </c>
      <c r="F67" s="49">
        <f>IF('Baby Growth Tracker'!$C$5="Male",Table!AB67,Table!AT67)</f>
        <v>6.1306412950000002</v>
      </c>
      <c r="G67" s="49">
        <f>IF('Baby Growth Tracker'!$C$5="Male",Table!AC67,Table!AU67)</f>
        <v>6.4087750970000004</v>
      </c>
      <c r="H67" s="49">
        <f>IF('Baby Growth Tracker'!$C$5="Male",Table!AD67,Table!AV67)</f>
        <v>6.8915330949999998</v>
      </c>
      <c r="I67" s="49">
        <f>IF('Baby Growth Tracker'!$C$5="Male",Table!AE67,Table!AW67)</f>
        <v>7.4548541090000002</v>
      </c>
      <c r="J67" s="49">
        <f>IF('Baby Growth Tracker'!$C$5="Male",Table!AF67,Table!AX67)</f>
        <v>8.0471782459999996</v>
      </c>
      <c r="K67" s="49">
        <f>IF('Baby Growth Tracker'!$C$5="Male",Table!AG67,Table!AY67)</f>
        <v>8.6056355460000002</v>
      </c>
      <c r="L67" s="49">
        <f>IF('Baby Growth Tracker'!$C$5="Male",Table!AH67,Table!AZ67)</f>
        <v>8.9515436850000007</v>
      </c>
      <c r="M67" s="49">
        <f>IF('Baby Growth Tracker'!$C$5="Male",Table!AI67,Table!BA67)</f>
        <v>9.1809384069999993</v>
      </c>
      <c r="N67" s="49" t="e">
        <f t="shared" ref="N67:N130" si="3">LOOKUP(D67,E67:M67,$E$1:$M$1)</f>
        <v>#N/A</v>
      </c>
      <c r="O67" s="50">
        <v>6.5</v>
      </c>
      <c r="P67" s="52" t="e">
        <f>VLOOKUP(Table!O67,'Baby Growth Tracker'!$D$14:$F$99,3,FALSE)</f>
        <v>#N/A</v>
      </c>
      <c r="Q67" s="49">
        <f>IF('Baby Growth Tracker'!$C$5="Male",Table!AJ67,Table!BB67)</f>
        <v>61.138931223928779</v>
      </c>
      <c r="R67" s="49">
        <f>IF('Baby Growth Tracker'!$C$5="Male",Table!AK67,Table!BC67)</f>
        <v>61.772080145277123</v>
      </c>
      <c r="S67" s="49">
        <f>IF('Baby Growth Tracker'!$C$5="Male",Table!AL67,Table!BD67)</f>
        <v>62.742102831168125</v>
      </c>
      <c r="T67" s="49">
        <f>IF('Baby Growth Tracker'!$C$5="Male",Table!AM67,Table!BE67)</f>
        <v>64.350053441494182</v>
      </c>
      <c r="U67" s="49">
        <f>IF('Baby Growth Tracker'!$C$5="Male",Table!AN67,Table!BF67)</f>
        <v>66.118415533000004</v>
      </c>
      <c r="V67" s="49">
        <f>IF('Baby Growth Tracker'!$C$5="Male",Table!AO67,Table!BG67)</f>
        <v>67.868499370471071</v>
      </c>
      <c r="W67" s="49">
        <f>IF('Baby Growth Tracker'!$C$5="Male",Table!AP67,Table!BH67)</f>
        <v>69.428684245188634</v>
      </c>
      <c r="X67" s="49">
        <f>IF('Baby Growth Tracker'!$C$5="Male",Table!AQ67,Table!BI67)</f>
        <v>70.355869074993691</v>
      </c>
      <c r="Y67" s="49">
        <f>IF('Baby Growth Tracker'!$C$5="Male",Table!AR67,Table!BJ67)</f>
        <v>70.955454592505447</v>
      </c>
      <c r="Z67" s="49" t="e">
        <f t="shared" ref="Z67:Z130" si="4">LOOKUP(P67,Q67:Y67,$Q$1:$Y$1)</f>
        <v>#N/A</v>
      </c>
      <c r="AA67" s="49">
        <v>6.564430346</v>
      </c>
      <c r="AB67" s="49">
        <v>6.7459926650000002</v>
      </c>
      <c r="AC67" s="49">
        <v>7.035656404</v>
      </c>
      <c r="AD67" s="49">
        <v>7.548345716</v>
      </c>
      <c r="AE67" s="49">
        <v>8.1629510350000007</v>
      </c>
      <c r="AF67" s="49">
        <v>8.8287861589999999</v>
      </c>
      <c r="AG67" s="49">
        <v>9.4754661599999999</v>
      </c>
      <c r="AH67" s="49">
        <v>9.8854357430000004</v>
      </c>
      <c r="AI67" s="49">
        <v>10.16135019</v>
      </c>
      <c r="AJ67" s="49">
        <v>63.31224238885401</v>
      </c>
      <c r="AK67" s="49">
        <v>63.84166130643861</v>
      </c>
      <c r="AL67" s="49">
        <v>64.678536504906901</v>
      </c>
      <c r="AM67" s="49">
        <v>66.138957350009832</v>
      </c>
      <c r="AN67" s="49">
        <v>67.860179904000006</v>
      </c>
      <c r="AO67" s="49">
        <v>69.695794702787751</v>
      </c>
      <c r="AP67" s="49">
        <v>71.456091631701426</v>
      </c>
      <c r="AQ67" s="49">
        <v>72.563067979042629</v>
      </c>
      <c r="AR67" s="49">
        <v>73.304883493437842</v>
      </c>
      <c r="AS67" s="53">
        <v>5.9542724939999996</v>
      </c>
      <c r="AT67" s="53">
        <v>6.1306412950000002</v>
      </c>
      <c r="AU67" s="53">
        <v>6.4087750970000004</v>
      </c>
      <c r="AV67" s="53">
        <v>6.8915330949999998</v>
      </c>
      <c r="AW67" s="53">
        <v>7.4548541090000002</v>
      </c>
      <c r="AX67" s="53">
        <v>8.0471782459999996</v>
      </c>
      <c r="AY67" s="53">
        <v>8.6056355460000002</v>
      </c>
      <c r="AZ67" s="53">
        <v>8.9515436850000007</v>
      </c>
      <c r="BA67" s="53">
        <v>9.1809384069999993</v>
      </c>
      <c r="BB67" s="53">
        <v>61.138931223928779</v>
      </c>
      <c r="BC67" s="53">
        <v>61.772080145277123</v>
      </c>
      <c r="BD67" s="53">
        <v>62.742102831168125</v>
      </c>
      <c r="BE67" s="53">
        <v>64.350053441494182</v>
      </c>
      <c r="BF67" s="53">
        <v>66.118415533000004</v>
      </c>
      <c r="BG67" s="53">
        <v>67.868499370471071</v>
      </c>
      <c r="BH67" s="53">
        <v>69.428684245188634</v>
      </c>
      <c r="BI67" s="53">
        <v>70.355869074993691</v>
      </c>
      <c r="BJ67" s="53">
        <v>70.955454592505447</v>
      </c>
    </row>
    <row r="68" spans="1:62">
      <c r="B68" s="54">
        <f t="shared" ref="B68:B131" si="5">C68*30</f>
        <v>198</v>
      </c>
      <c r="C68" s="50">
        <v>6.6</v>
      </c>
      <c r="D68" s="52" t="e">
        <f>VLOOKUP(Table!C68,'Baby Growth Tracker'!$D$14:$E$99,2,FALSE)</f>
        <v>#N/A</v>
      </c>
      <c r="E68" s="49">
        <f>IF('Baby Growth Tracker'!$C$5="Male",Table!AA68,Table!AS68)</f>
        <v>5.9941120723000001</v>
      </c>
      <c r="F68" s="49">
        <f>IF('Baby Growth Tracker'!$C$5="Male",Table!AB68,Table!AT68)</f>
        <v>6.1709144563000002</v>
      </c>
      <c r="G68" s="49">
        <f>IF('Baby Growth Tracker'!$C$5="Male",Table!AC68,Table!AU68)</f>
        <v>6.4498098156000001</v>
      </c>
      <c r="H68" s="49">
        <f>IF('Baby Growth Tracker'!$C$5="Male",Table!AD68,Table!AV68)</f>
        <v>6.9341170945999995</v>
      </c>
      <c r="I68" s="49">
        <f>IF('Baby Growth Tracker'!$C$5="Male",Table!AE68,Table!AW68)</f>
        <v>7.4996123167000004</v>
      </c>
      <c r="J68" s="49">
        <f>IF('Baby Growth Tracker'!$C$5="Male",Table!AF68,Table!AX68)</f>
        <v>8.0946481473999992</v>
      </c>
      <c r="K68" s="49">
        <f>IF('Baby Growth Tracker'!$C$5="Male",Table!AG68,Table!AY68)</f>
        <v>8.6560598010999996</v>
      </c>
      <c r="L68" s="49">
        <f>IF('Baby Growth Tracker'!$C$5="Male",Table!AH68,Table!AZ68)</f>
        <v>9.0039901893000014</v>
      </c>
      <c r="M68" s="49">
        <f>IF('Baby Growth Tracker'!$C$5="Male",Table!AI68,Table!BA68)</f>
        <v>9.2348066356</v>
      </c>
      <c r="N68" s="49" t="e">
        <f t="shared" si="3"/>
        <v>#N/A</v>
      </c>
      <c r="O68" s="50">
        <v>6.6</v>
      </c>
      <c r="P68" s="52" t="e">
        <f>VLOOKUP(Table!O68,'Baby Growth Tracker'!$D$14:$F$99,3,FALSE)</f>
        <v>#N/A</v>
      </c>
      <c r="Q68" s="49">
        <f>IF('Baby Growth Tracker'!$C$5="Male",Table!AJ68,Table!BB68)</f>
        <v>61.286031280137422</v>
      </c>
      <c r="R68" s="49">
        <f>IF('Baby Growth Tracker'!$C$5="Male",Table!AK68,Table!BC68)</f>
        <v>61.920830084570767</v>
      </c>
      <c r="S68" s="49">
        <f>IF('Baby Growth Tracker'!$C$5="Male",Table!AL68,Table!BD68)</f>
        <v>62.893281328394885</v>
      </c>
      <c r="T68" s="49">
        <f>IF('Baby Growth Tracker'!$C$5="Male",Table!AM68,Table!BE68)</f>
        <v>64.505000193217043</v>
      </c>
      <c r="U68" s="49">
        <f>IF('Baby Growth Tracker'!$C$5="Male",Table!AN68,Table!BF68)</f>
        <v>66.27714839890001</v>
      </c>
      <c r="V68" s="49">
        <f>IF('Baby Growth Tracker'!$C$5="Male",Table!AO68,Table!BG68)</f>
        <v>68.030624383449151</v>
      </c>
      <c r="W68" s="49">
        <f>IF('Baby Growth Tracker'!$C$5="Male",Table!AP68,Table!BH68)</f>
        <v>69.593546883998073</v>
      </c>
      <c r="X68" s="49">
        <f>IF('Baby Growth Tracker'!$C$5="Male",Table!AQ68,Table!BI68)</f>
        <v>70.522234622144737</v>
      </c>
      <c r="Y68" s="49">
        <f>IF('Baby Growth Tracker'!$C$5="Male",Table!AR68,Table!BJ68)</f>
        <v>71.122743883055364</v>
      </c>
      <c r="Z68" s="49" t="e">
        <f t="shared" si="4"/>
        <v>#N/A</v>
      </c>
      <c r="AA68" s="49">
        <v>6.6063996451999998</v>
      </c>
      <c r="AB68" s="49">
        <v>6.7885886378000002</v>
      </c>
      <c r="AC68" s="49">
        <v>7.0792929074000002</v>
      </c>
      <c r="AD68" s="49">
        <v>7.5939510218999997</v>
      </c>
      <c r="AE68" s="49">
        <v>8.2111391793999999</v>
      </c>
      <c r="AF68" s="49">
        <v>8.8800565810999998</v>
      </c>
      <c r="AG68" s="49">
        <v>9.530020918</v>
      </c>
      <c r="AH68" s="49">
        <v>9.9422236017000003</v>
      </c>
      <c r="AI68" s="49">
        <v>10.219707547000001</v>
      </c>
      <c r="AJ68" s="49">
        <v>63.462413569852082</v>
      </c>
      <c r="AK68" s="49">
        <v>63.993079024706383</v>
      </c>
      <c r="AL68" s="49">
        <v>64.83186407965448</v>
      </c>
      <c r="AM68" s="49">
        <v>66.295436615307452</v>
      </c>
      <c r="AN68" s="49">
        <v>68.020070371800003</v>
      </c>
      <c r="AO68" s="49">
        <v>69.858950594531322</v>
      </c>
      <c r="AP68" s="49">
        <v>71.622007151157987</v>
      </c>
      <c r="AQ68" s="49">
        <v>72.730527926793656</v>
      </c>
      <c r="AR68" s="49">
        <v>73.473294426064697</v>
      </c>
      <c r="AS68" s="53">
        <v>5.9941120723000001</v>
      </c>
      <c r="AT68" s="53">
        <v>6.1709144563000002</v>
      </c>
      <c r="AU68" s="53">
        <v>6.4498098156000001</v>
      </c>
      <c r="AV68" s="53">
        <v>6.9341170945999995</v>
      </c>
      <c r="AW68" s="53">
        <v>7.4996123167000004</v>
      </c>
      <c r="AX68" s="53">
        <v>8.0946481473999992</v>
      </c>
      <c r="AY68" s="53">
        <v>8.6560598010999996</v>
      </c>
      <c r="AZ68" s="53">
        <v>9.0039901893000014</v>
      </c>
      <c r="BA68" s="53">
        <v>9.2348066356</v>
      </c>
      <c r="BB68" s="53">
        <v>61.286031280137422</v>
      </c>
      <c r="BC68" s="53">
        <v>61.920830084570767</v>
      </c>
      <c r="BD68" s="53">
        <v>62.893281328394885</v>
      </c>
      <c r="BE68" s="53">
        <v>64.505000193217043</v>
      </c>
      <c r="BF68" s="53">
        <v>66.27714839890001</v>
      </c>
      <c r="BG68" s="53">
        <v>68.030624383449151</v>
      </c>
      <c r="BH68" s="53">
        <v>69.593546883998073</v>
      </c>
      <c r="BI68" s="53">
        <v>70.522234622144737</v>
      </c>
      <c r="BJ68" s="53">
        <v>71.122743883055364</v>
      </c>
    </row>
    <row r="69" spans="1:62">
      <c r="B69" s="54">
        <f t="shared" si="5"/>
        <v>201</v>
      </c>
      <c r="C69" s="50">
        <v>6.7</v>
      </c>
      <c r="D69" s="52" t="e">
        <f>VLOOKUP(Table!C69,'Baby Growth Tracker'!$D$14:$E$99,2,FALSE)</f>
        <v>#N/A</v>
      </c>
      <c r="E69" s="49">
        <f>IF('Baby Growth Tracker'!$C$5="Male",Table!AA69,Table!AS69)</f>
        <v>6.0336442873400005</v>
      </c>
      <c r="F69" s="49">
        <f>IF('Baby Growth Tracker'!$C$5="Male",Table!AB69,Table!AT69)</f>
        <v>6.2108754281700005</v>
      </c>
      <c r="G69" s="49">
        <f>IF('Baby Growth Tracker'!$C$5="Male",Table!AC69,Table!AU69)</f>
        <v>6.4905239748300003</v>
      </c>
      <c r="H69" s="49">
        <f>IF('Baby Growth Tracker'!$C$5="Male",Table!AD69,Table!AV69)</f>
        <v>6.9763641244699999</v>
      </c>
      <c r="I69" s="49">
        <f>IF('Baby Growth Tracker'!$C$5="Male",Table!AE69,Table!AW69)</f>
        <v>7.5440121255400001</v>
      </c>
      <c r="J69" s="49">
        <f>IF('Baby Growth Tracker'!$C$5="Male",Table!AF69,Table!AX69)</f>
        <v>8.1417355266799998</v>
      </c>
      <c r="K69" s="49">
        <f>IF('Baby Growth Tracker'!$C$5="Male",Table!AG69,Table!AY69)</f>
        <v>8.7060783127099999</v>
      </c>
      <c r="L69" s="49">
        <f>IF('Baby Growth Tracker'!$C$5="Male",Table!AH69,Table!AZ69)</f>
        <v>9.0560167532500007</v>
      </c>
      <c r="M69" s="49">
        <f>IF('Baby Growth Tracker'!$C$5="Male",Table!AI69,Table!BA69)</f>
        <v>9.2882457174099997</v>
      </c>
      <c r="N69" s="49" t="e">
        <f t="shared" si="3"/>
        <v>#N/A</v>
      </c>
      <c r="O69" s="50">
        <v>6.7</v>
      </c>
      <c r="P69" s="52" t="e">
        <f>VLOOKUP(Table!O69,'Baby Growth Tracker'!$D$14:$F$99,3,FALSE)</f>
        <v>#N/A</v>
      </c>
      <c r="Q69" s="49">
        <f>IF('Baby Growth Tracker'!$C$5="Male",Table!AJ69,Table!BB69)</f>
        <v>61.43215682154392</v>
      </c>
      <c r="R69" s="49">
        <f>IF('Baby Growth Tracker'!$C$5="Male",Table!AK69,Table!BC69)</f>
        <v>62.068593717391828</v>
      </c>
      <c r="S69" s="49">
        <f>IF('Baby Growth Tracker'!$C$5="Male",Table!AL69,Table!BD69)</f>
        <v>63.043459036849242</v>
      </c>
      <c r="T69" s="49">
        <f>IF('Baby Growth Tracker'!$C$5="Male",Table!AM69,Table!BE69)</f>
        <v>64.658931519473626</v>
      </c>
      <c r="U69" s="49">
        <f>IF('Baby Growth Tracker'!$C$5="Male",Table!AN69,Table!BF69)</f>
        <v>66.434862897670001</v>
      </c>
      <c r="V69" s="49">
        <f>IF('Baby Growth Tracker'!$C$5="Male",Table!AO69,Table!BG69)</f>
        <v>68.191741290660858</v>
      </c>
      <c r="W69" s="49">
        <f>IF('Baby Growth Tracker'!$C$5="Male",Table!AP69,Table!BH69)</f>
        <v>69.75742130210331</v>
      </c>
      <c r="X69" s="49">
        <f>IF('Baby Growth Tracker'!$C$5="Male",Table!AQ69,Table!BI69)</f>
        <v>70.687628449755678</v>
      </c>
      <c r="Y69" s="49">
        <f>IF('Baby Growth Tracker'!$C$5="Male",Table!AR69,Table!BJ69)</f>
        <v>71.289073953255041</v>
      </c>
      <c r="Z69" s="49" t="e">
        <f t="shared" si="4"/>
        <v>#N/A</v>
      </c>
      <c r="AA69" s="49">
        <v>6.6483689443999996</v>
      </c>
      <c r="AB69" s="49">
        <v>6.8311846106000003</v>
      </c>
      <c r="AC69" s="49">
        <v>7.1229294108000003</v>
      </c>
      <c r="AD69" s="49">
        <v>7.6395563277999994</v>
      </c>
      <c r="AE69" s="49">
        <v>8.2593273237999991</v>
      </c>
      <c r="AF69" s="49">
        <v>8.9313270031999998</v>
      </c>
      <c r="AG69" s="49">
        <v>9.584575676</v>
      </c>
      <c r="AH69" s="49">
        <v>9.9990114604000002</v>
      </c>
      <c r="AI69" s="49">
        <v>10.278064904000001</v>
      </c>
      <c r="AJ69" s="49">
        <v>63.611411347740699</v>
      </c>
      <c r="AK69" s="49">
        <v>64.143336384728087</v>
      </c>
      <c r="AL69" s="49">
        <v>64.984049549281124</v>
      </c>
      <c r="AM69" s="49">
        <v>66.450798625828398</v>
      </c>
      <c r="AN69" s="49">
        <v>68.178861338230007</v>
      </c>
      <c r="AO69" s="49">
        <v>70.021012060962875</v>
      </c>
      <c r="AP69" s="49">
        <v>71.7868196261024</v>
      </c>
      <c r="AQ69" s="49">
        <v>72.896872646036485</v>
      </c>
      <c r="AR69" s="49">
        <v>73.640579048445403</v>
      </c>
      <c r="AS69" s="53">
        <v>6.0336442873400005</v>
      </c>
      <c r="AT69" s="53">
        <v>6.2108754281700005</v>
      </c>
      <c r="AU69" s="53">
        <v>6.4905239748300003</v>
      </c>
      <c r="AV69" s="53">
        <v>6.9763641244699999</v>
      </c>
      <c r="AW69" s="53">
        <v>7.5440121255400001</v>
      </c>
      <c r="AX69" s="53">
        <v>8.1417355266799998</v>
      </c>
      <c r="AY69" s="53">
        <v>8.7060783127099999</v>
      </c>
      <c r="AZ69" s="53">
        <v>9.0560167532500007</v>
      </c>
      <c r="BA69" s="53">
        <v>9.2882457174099997</v>
      </c>
      <c r="BB69" s="53">
        <v>61.43215682154392</v>
      </c>
      <c r="BC69" s="53">
        <v>62.068593717391828</v>
      </c>
      <c r="BD69" s="53">
        <v>63.043459036849242</v>
      </c>
      <c r="BE69" s="53">
        <v>64.658931519473626</v>
      </c>
      <c r="BF69" s="53">
        <v>66.434862897670001</v>
      </c>
      <c r="BG69" s="53">
        <v>68.191741290660858</v>
      </c>
      <c r="BH69" s="53">
        <v>69.75742130210331</v>
      </c>
      <c r="BI69" s="53">
        <v>70.687628449755678</v>
      </c>
      <c r="BJ69" s="53">
        <v>71.289073953255041</v>
      </c>
    </row>
    <row r="70" spans="1:62">
      <c r="B70" s="54">
        <f t="shared" si="5"/>
        <v>204</v>
      </c>
      <c r="C70" s="50">
        <v>6.8</v>
      </c>
      <c r="D70" s="52" t="e">
        <f>VLOOKUP(Table!C70,'Baby Growth Tracker'!$D$14:$E$99,2,FALSE)</f>
        <v>#N/A</v>
      </c>
      <c r="E70" s="49">
        <f>IF('Baby Growth Tracker'!$C$5="Male",Table!AA70,Table!AS70)</f>
        <v>6.0728716199740003</v>
      </c>
      <c r="F70" s="49">
        <f>IF('Baby Growth Tracker'!$C$5="Male",Table!AB70,Table!AT70)</f>
        <v>6.2505267670720004</v>
      </c>
      <c r="G70" s="49">
        <f>IF('Baby Growth Tracker'!$C$5="Male",Table!AC70,Table!AU70)</f>
        <v>6.5309202676340004</v>
      </c>
      <c r="H70" s="49">
        <f>IF('Baby Growth Tracker'!$C$5="Male",Table!AD70,Table!AV70)</f>
        <v>7.0182771546109999</v>
      </c>
      <c r="I70" s="49">
        <f>IF('Baby Growth Tracker'!$C$5="Male",Table!AE70,Table!AW70)</f>
        <v>7.5880568732610003</v>
      </c>
      <c r="J70" s="49">
        <f>IF('Baby Growth Tracker'!$C$5="Male",Table!AF70,Table!AX70)</f>
        <v>8.1884441361700002</v>
      </c>
      <c r="K70" s="49">
        <f>IF('Baby Growth Tracker'!$C$5="Male",Table!AG70,Table!AY70)</f>
        <v>8.7556952326179989</v>
      </c>
      <c r="L70" s="49">
        <f>IF('Baby Growth Tracker'!$C$5="Male",Table!AH70,Table!AZ70)</f>
        <v>9.1076277748910002</v>
      </c>
      <c r="M70" s="49">
        <f>IF('Baby Growth Tracker'!$C$5="Male",Table!AI70,Table!BA70)</f>
        <v>9.3412602121220001</v>
      </c>
      <c r="N70" s="49" t="e">
        <f t="shared" si="3"/>
        <v>#N/A</v>
      </c>
      <c r="O70" s="50">
        <v>6.8</v>
      </c>
      <c r="P70" s="52" t="e">
        <f>VLOOKUP(Table!O70,'Baby Growth Tracker'!$D$14:$F$99,3,FALSE)</f>
        <v>#N/A</v>
      </c>
      <c r="Q70" s="49">
        <f>IF('Baby Growth Tracker'!$C$5="Male",Table!AJ70,Table!BB70)</f>
        <v>61.5773241731521</v>
      </c>
      <c r="R70" s="49">
        <f>IF('Baby Growth Tracker'!$C$5="Male",Table!AK70,Table!BC70)</f>
        <v>62.215387554927737</v>
      </c>
      <c r="S70" s="49">
        <f>IF('Baby Growth Tracker'!$C$5="Male",Table!AL70,Table!BD70)</f>
        <v>63.192652679126169</v>
      </c>
      <c r="T70" s="49">
        <f>IF('Baby Growth Tracker'!$C$5="Male",Table!AM70,Table!BE70)</f>
        <v>64.811864293794301</v>
      </c>
      <c r="U70" s="49">
        <f>IF('Baby Growth Tracker'!$C$5="Male",Table!AN70,Table!BF70)</f>
        <v>66.591575777176004</v>
      </c>
      <c r="V70" s="49">
        <f>IF('Baby Growth Tracker'!$C$5="Male",Table!AO70,Table!BG70)</f>
        <v>68.351866410771223</v>
      </c>
      <c r="W70" s="49">
        <f>IF('Baby Growth Tracker'!$C$5="Male",Table!AP70,Table!BH70)</f>
        <v>69.920323177430177</v>
      </c>
      <c r="X70" s="49">
        <f>IF('Baby Growth Tracker'!$C$5="Male",Table!AQ70,Table!BI70)</f>
        <v>70.852065739074277</v>
      </c>
      <c r="Y70" s="49">
        <f>IF('Baby Growth Tracker'!$C$5="Male",Table!AR70,Table!BJ70)</f>
        <v>71.454459617026913</v>
      </c>
      <c r="Z70" s="49" t="e">
        <f t="shared" si="4"/>
        <v>#N/A</v>
      </c>
      <c r="AA70" s="49">
        <v>6.6903382435999994</v>
      </c>
      <c r="AB70" s="49">
        <v>6.8737805834000003</v>
      </c>
      <c r="AC70" s="49">
        <v>7.1665659142000004</v>
      </c>
      <c r="AD70" s="49">
        <v>7.6851616336999991</v>
      </c>
      <c r="AE70" s="49">
        <v>8.3075154681999983</v>
      </c>
      <c r="AF70" s="49">
        <v>8.9825974252999998</v>
      </c>
      <c r="AG70" s="49">
        <v>9.6391304340000001</v>
      </c>
      <c r="AH70" s="49">
        <v>10.0557993191</v>
      </c>
      <c r="AI70" s="49">
        <v>10.336422261000001</v>
      </c>
      <c r="AJ70" s="49">
        <v>63.759256713874898</v>
      </c>
      <c r="AK70" s="49">
        <v>64.292454046670855</v>
      </c>
      <c r="AL70" s="49">
        <v>65.135113087869541</v>
      </c>
      <c r="AM70" s="49">
        <v>66.60506282905402</v>
      </c>
      <c r="AN70" s="49">
        <v>68.336571620872007</v>
      </c>
      <c r="AO70" s="49">
        <v>70.181997560118745</v>
      </c>
      <c r="AP70" s="49">
        <v>71.950547516473065</v>
      </c>
      <c r="AQ70" s="49">
        <v>73.062120791414657</v>
      </c>
      <c r="AR70" s="49">
        <v>73.806756235851694</v>
      </c>
      <c r="AS70" s="53">
        <v>6.0728716199740003</v>
      </c>
      <c r="AT70" s="53">
        <v>6.2505267670720004</v>
      </c>
      <c r="AU70" s="53">
        <v>6.5309202676340004</v>
      </c>
      <c r="AV70" s="53">
        <v>7.0182771546109999</v>
      </c>
      <c r="AW70" s="53">
        <v>7.5880568732610003</v>
      </c>
      <c r="AX70" s="53">
        <v>8.1884441361700002</v>
      </c>
      <c r="AY70" s="53">
        <v>8.7556952326179989</v>
      </c>
      <c r="AZ70" s="53">
        <v>9.1076277748910002</v>
      </c>
      <c r="BA70" s="53">
        <v>9.3412602121220001</v>
      </c>
      <c r="BB70" s="53">
        <v>61.5773241731521</v>
      </c>
      <c r="BC70" s="53">
        <v>62.215387554927737</v>
      </c>
      <c r="BD70" s="53">
        <v>63.192652679126169</v>
      </c>
      <c r="BE70" s="53">
        <v>64.811864293794301</v>
      </c>
      <c r="BF70" s="53">
        <v>66.591575777176004</v>
      </c>
      <c r="BG70" s="53">
        <v>68.351866410771223</v>
      </c>
      <c r="BH70" s="53">
        <v>69.920323177430177</v>
      </c>
      <c r="BI70" s="53">
        <v>70.852065739074277</v>
      </c>
      <c r="BJ70" s="53">
        <v>71.454459617026913</v>
      </c>
    </row>
    <row r="71" spans="1:62">
      <c r="B71" s="54">
        <f t="shared" si="5"/>
        <v>207</v>
      </c>
      <c r="C71" s="50">
        <v>6.9</v>
      </c>
      <c r="D71" s="52" t="e">
        <f>VLOOKUP(Table!C71,'Baby Growth Tracker'!$D$14:$E$99,2,FALSE)</f>
        <v>#N/A</v>
      </c>
      <c r="E71" s="49">
        <f>IF('Baby Growth Tracker'!$C$5="Male",Table!AA71,Table!AS71)</f>
        <v>6.1117965361375006</v>
      </c>
      <c r="F71" s="49">
        <f>IF('Baby Growth Tracker'!$C$5="Male",Table!AB71,Table!AT71)</f>
        <v>6.2898710141647003</v>
      </c>
      <c r="G71" s="49">
        <f>IF('Baby Growth Tracker'!$C$5="Male",Table!AC71,Table!AU71)</f>
        <v>6.5710013705934003</v>
      </c>
      <c r="H71" s="49">
        <f>IF('Baby Growth Tracker'!$C$5="Male",Table!AD71,Table!AV71)</f>
        <v>7.0598591358759002</v>
      </c>
      <c r="I71" s="49">
        <f>IF('Baby Growth Tracker'!$C$5="Male",Table!AE71,Table!AW71)</f>
        <v>7.6317498743829004</v>
      </c>
      <c r="J71" s="49">
        <f>IF('Baby Growth Tracker'!$C$5="Male",Table!AF71,Table!AX71)</f>
        <v>8.2347777005050009</v>
      </c>
      <c r="K71" s="49">
        <f>IF('Baby Growth Tracker'!$C$5="Male",Table!AG71,Table!AY71)</f>
        <v>8.8049146810411987</v>
      </c>
      <c r="L71" s="49">
        <f>IF('Baby Growth Tracker'!$C$5="Male",Table!AH71,Table!AZ71)</f>
        <v>9.1588276186108999</v>
      </c>
      <c r="M71" s="49">
        <f>IF('Baby Growth Tracker'!$C$5="Male",Table!AI71,Table!BA71)</f>
        <v>9.3938546445635005</v>
      </c>
      <c r="N71" s="49" t="e">
        <f t="shared" si="3"/>
        <v>#N/A</v>
      </c>
      <c r="O71" s="50">
        <v>6.9</v>
      </c>
      <c r="P71" s="52" t="e">
        <f>VLOOKUP(Table!O71,'Baby Growth Tracker'!$D$14:$F$99,3,FALSE)</f>
        <v>#N/A</v>
      </c>
      <c r="Q71" s="49">
        <f>IF('Baby Growth Tracker'!$C$5="Male",Table!AJ71,Table!BB71)</f>
        <v>61.721549255439925</v>
      </c>
      <c r="R71" s="49">
        <f>IF('Baby Growth Tracker'!$C$5="Male",Table!AK71,Table!BC71)</f>
        <v>62.361227700154068</v>
      </c>
      <c r="S71" s="49">
        <f>IF('Baby Growth Tracker'!$C$5="Male",Table!AL71,Table!BD71)</f>
        <v>63.340878565602736</v>
      </c>
      <c r="T71" s="49">
        <f>IF('Baby Growth Tracker'!$C$5="Male",Table!AM71,Table!BE71)</f>
        <v>64.963814975643487</v>
      </c>
      <c r="U71" s="49">
        <f>IF('Baby Growth Tracker'!$C$5="Male",Table!AN71,Table!BF71)</f>
        <v>66.747303376821208</v>
      </c>
      <c r="V71" s="49">
        <f>IF('Baby Growth Tracker'!$C$5="Male",Table!AO71,Table!BG71)</f>
        <v>68.511015668184044</v>
      </c>
      <c r="W71" s="49">
        <f>IF('Baby Growth Tracker'!$C$5="Male",Table!AP71,Table!BH71)</f>
        <v>70.082267814126538</v>
      </c>
      <c r="X71" s="49">
        <f>IF('Baby Growth Tracker'!$C$5="Male",Table!AQ71,Table!BI71)</f>
        <v>71.015561313420292</v>
      </c>
      <c r="Y71" s="49">
        <f>IF('Baby Growth Tracker'!$C$5="Male",Table!AR71,Table!BJ71)</f>
        <v>71.618915342122591</v>
      </c>
      <c r="Z71" s="49" t="e">
        <f t="shared" si="4"/>
        <v>#N/A</v>
      </c>
      <c r="AA71" s="49">
        <v>6.7323075427999992</v>
      </c>
      <c r="AB71" s="49">
        <v>6.9163765562000004</v>
      </c>
      <c r="AC71" s="49">
        <v>7.2102024176000006</v>
      </c>
      <c r="AD71" s="49">
        <v>7.7307669395999987</v>
      </c>
      <c r="AE71" s="49">
        <v>8.3557036125999975</v>
      </c>
      <c r="AF71" s="49">
        <v>9.0338678473999998</v>
      </c>
      <c r="AG71" s="49">
        <v>9.6936851920000002</v>
      </c>
      <c r="AH71" s="49">
        <v>10.1125871778</v>
      </c>
      <c r="AI71" s="49">
        <v>10.394779618000001</v>
      </c>
      <c r="AJ71" s="49">
        <v>63.905970118595427</v>
      </c>
      <c r="AK71" s="49">
        <v>64.440452140345087</v>
      </c>
      <c r="AL71" s="49">
        <v>65.285074354687879</v>
      </c>
      <c r="AM71" s="49">
        <v>66.758248180778779</v>
      </c>
      <c r="AN71" s="49">
        <v>68.493219565906102</v>
      </c>
      <c r="AO71" s="49">
        <v>70.341925091147672</v>
      </c>
      <c r="AP71" s="49">
        <v>72.113208825488201</v>
      </c>
      <c r="AQ71" s="49">
        <v>73.226290556771943</v>
      </c>
      <c r="AR71" s="49">
        <v>73.971844397479799</v>
      </c>
      <c r="AS71" s="53">
        <v>6.1117965361375006</v>
      </c>
      <c r="AT71" s="53">
        <v>6.2898710141647003</v>
      </c>
      <c r="AU71" s="53">
        <v>6.5710013705934003</v>
      </c>
      <c r="AV71" s="53">
        <v>7.0598591358759002</v>
      </c>
      <c r="AW71" s="53">
        <v>7.6317498743829004</v>
      </c>
      <c r="AX71" s="53">
        <v>8.2347777005050009</v>
      </c>
      <c r="AY71" s="53">
        <v>8.8049146810411987</v>
      </c>
      <c r="AZ71" s="53">
        <v>9.1588276186108999</v>
      </c>
      <c r="BA71" s="53">
        <v>9.3938546445635005</v>
      </c>
      <c r="BB71" s="53">
        <v>61.721549255439925</v>
      </c>
      <c r="BC71" s="53">
        <v>62.361227700154068</v>
      </c>
      <c r="BD71" s="53">
        <v>63.340878565602736</v>
      </c>
      <c r="BE71" s="53">
        <v>64.963814975643487</v>
      </c>
      <c r="BF71" s="53">
        <v>66.747303376821208</v>
      </c>
      <c r="BG71" s="53">
        <v>68.511015668184044</v>
      </c>
      <c r="BH71" s="53">
        <v>70.082267814126538</v>
      </c>
      <c r="BI71" s="53">
        <v>71.015561313420292</v>
      </c>
      <c r="BJ71" s="53">
        <v>71.618915342122591</v>
      </c>
    </row>
    <row r="72" spans="1:62">
      <c r="A72" s="49" t="s">
        <v>11</v>
      </c>
      <c r="B72" s="54">
        <f t="shared" si="5"/>
        <v>210</v>
      </c>
      <c r="C72" s="50">
        <v>7</v>
      </c>
      <c r="D72" s="52" t="e">
        <f>VLOOKUP(Table!C72,'Baby Growth Tracker'!$D$14:$E$99,2,FALSE)</f>
        <v>#N/A</v>
      </c>
      <c r="E72" s="49">
        <f>IF('Baby Growth Tracker'!$C$5="Male",Table!AA72,Table!AS72)</f>
        <v>6.1504214869304903</v>
      </c>
      <c r="F72" s="49">
        <f>IF('Baby Growth Tracker'!$C$5="Male",Table!AB72,Table!AT72)</f>
        <v>6.3289106953713405</v>
      </c>
      <c r="G72" s="49">
        <f>IF('Baby Growth Tracker'!$C$5="Male",Table!AC72,Table!AU72)</f>
        <v>6.6107699439862806</v>
      </c>
      <c r="H72" s="49">
        <f>IF('Baby Growth Tracker'!$C$5="Male",Table!AD72,Table!AV72)</f>
        <v>7.1011130000443199</v>
      </c>
      <c r="I72" s="49">
        <f>IF('Baby Growth Tracker'!$C$5="Male",Table!AE72,Table!AW72)</f>
        <v>7.6750944203203204</v>
      </c>
      <c r="J72" s="49">
        <f>IF('Baby Growth Tracker'!$C$5="Male",Table!AF72,Table!AX72)</f>
        <v>8.2807399167847411</v>
      </c>
      <c r="K72" s="49">
        <f>IF('Baby Growth Tracker'!$C$5="Male",Table!AG72,Table!AY72)</f>
        <v>8.853740746812889</v>
      </c>
      <c r="L72" s="49">
        <f>IF('Baby Growth Tracker'!$C$5="Male",Table!AH72,Table!AZ72)</f>
        <v>9.2096206153379505</v>
      </c>
      <c r="M72" s="49">
        <f>IF('Baby Growth Tracker'!$C$5="Male",Table!AI72,Table!BA72)</f>
        <v>9.4460335048897797</v>
      </c>
      <c r="N72" s="49" t="e">
        <f t="shared" si="3"/>
        <v>#N/A</v>
      </c>
      <c r="O72" s="50">
        <v>7</v>
      </c>
      <c r="P72" s="52" t="e">
        <f>VLOOKUP(Table!O72,'Baby Growth Tracker'!$D$14:$F$99,3,FALSE)</f>
        <v>#N/A</v>
      </c>
      <c r="Q72" s="49">
        <f>IF('Baby Growth Tracker'!$C$5="Male",Table!AJ72,Table!BB72)</f>
        <v>61.86484759704431</v>
      </c>
      <c r="R72" s="49">
        <f>IF('Baby Growth Tracker'!$C$5="Male",Table!AK72,Table!BC72)</f>
        <v>62.506129860600858</v>
      </c>
      <c r="S72" s="49">
        <f>IF('Baby Growth Tracker'!$C$5="Male",Table!AL72,Table!BD72)</f>
        <v>63.488152607288896</v>
      </c>
      <c r="T72" s="49">
        <f>IF('Baby Growth Tracker'!$C$5="Male",Table!AM72,Table!BE72)</f>
        <v>65.114799623278174</v>
      </c>
      <c r="U72" s="49">
        <f>IF('Baby Growth Tracker'!$C$5="Male",Table!AN72,Table!BF72)</f>
        <v>66.90206164017782</v>
      </c>
      <c r="V72" s="49">
        <f>IF('Baby Growth Tracker'!$C$5="Male",Table!AO72,Table!BG72)</f>
        <v>68.669204605158086</v>
      </c>
      <c r="W72" s="49">
        <f>IF('Baby Growth Tracker'!$C$5="Male",Table!AP72,Table!BH72)</f>
        <v>70.243270153938411</v>
      </c>
      <c r="X72" s="49">
        <f>IF('Baby Growth Tracker'!$C$5="Male",Table!AQ72,Table!BI72)</f>
        <v>71.178129648984296</v>
      </c>
      <c r="Y72" s="49">
        <f>IF('Baby Growth Tracker'!$C$5="Male",Table!AR72,Table!BJ72)</f>
        <v>71.782455260490593</v>
      </c>
      <c r="Z72" s="49" t="e">
        <f t="shared" si="4"/>
        <v>#N/A</v>
      </c>
      <c r="AA72" s="49">
        <v>6.7742768419999999</v>
      </c>
      <c r="AB72" s="49">
        <v>6.9589725290000004</v>
      </c>
      <c r="AC72" s="49">
        <v>7.2538389209999998</v>
      </c>
      <c r="AD72" s="49">
        <v>7.7763722455000002</v>
      </c>
      <c r="AE72" s="49">
        <v>8.4038917570000002</v>
      </c>
      <c r="AF72" s="49">
        <v>9.0851382694999998</v>
      </c>
      <c r="AG72" s="49">
        <v>9.7482399500000003</v>
      </c>
      <c r="AH72" s="49">
        <v>10.1693750365</v>
      </c>
      <c r="AI72" s="49">
        <v>10.453136975</v>
      </c>
      <c r="AJ72" s="49">
        <v>64.051571488631453</v>
      </c>
      <c r="AK72" s="49">
        <v>64.587350282219461</v>
      </c>
      <c r="AL72" s="49">
        <v>65.433952510642129</v>
      </c>
      <c r="AM72" s="49">
        <v>66.910373160731766</v>
      </c>
      <c r="AN72" s="49">
        <v>68.64882306300575</v>
      </c>
      <c r="AO72" s="49">
        <v>70.500812208743923</v>
      </c>
      <c r="AP72" s="49">
        <v>72.27482111395085</v>
      </c>
      <c r="AQ72" s="49">
        <v>73.389399689541094</v>
      </c>
      <c r="AR72" s="49">
        <v>74.135861490968949</v>
      </c>
      <c r="AS72" s="53">
        <v>6.1504214869304903</v>
      </c>
      <c r="AT72" s="53">
        <v>6.3289106953713405</v>
      </c>
      <c r="AU72" s="53">
        <v>6.6107699439862806</v>
      </c>
      <c r="AV72" s="53">
        <v>7.1011130000443199</v>
      </c>
      <c r="AW72" s="53">
        <v>7.6750944203203204</v>
      </c>
      <c r="AX72" s="53">
        <v>8.2807399167847411</v>
      </c>
      <c r="AY72" s="53">
        <v>8.853740746812889</v>
      </c>
      <c r="AZ72" s="53">
        <v>9.2096206153379505</v>
      </c>
      <c r="BA72" s="53">
        <v>9.4460335048897797</v>
      </c>
      <c r="BB72" s="53">
        <v>61.86484759704431</v>
      </c>
      <c r="BC72" s="53">
        <v>62.506129860600858</v>
      </c>
      <c r="BD72" s="53">
        <v>63.488152607288896</v>
      </c>
      <c r="BE72" s="53">
        <v>65.114799623278174</v>
      </c>
      <c r="BF72" s="53">
        <v>66.90206164017782</v>
      </c>
      <c r="BG72" s="53">
        <v>68.669204605158086</v>
      </c>
      <c r="BH72" s="53">
        <v>70.243270153938411</v>
      </c>
      <c r="BI72" s="53">
        <v>71.178129648984296</v>
      </c>
      <c r="BJ72" s="53">
        <v>71.782455260490593</v>
      </c>
    </row>
    <row r="73" spans="1:62">
      <c r="B73" s="54">
        <f t="shared" si="5"/>
        <v>213</v>
      </c>
      <c r="C73" s="50">
        <v>7.1</v>
      </c>
      <c r="D73" s="52" t="e">
        <f>VLOOKUP(Table!C73,'Baby Growth Tracker'!$D$14:$E$99,2,FALSE)</f>
        <v>#N/A</v>
      </c>
      <c r="E73" s="49">
        <f>IF('Baby Growth Tracker'!$C$5="Male",Table!AA73,Table!AS73)</f>
        <v>6.188748908699349</v>
      </c>
      <c r="F73" s="49">
        <f>IF('Baby Growth Tracker'!$C$5="Male",Table!AB73,Table!AT73)</f>
        <v>6.367648321447275</v>
      </c>
      <c r="G73" s="49">
        <f>IF('Baby Growth Tracker'!$C$5="Male",Table!AC73,Table!AU73)</f>
        <v>6.6502286318471269</v>
      </c>
      <c r="H73" s="49">
        <f>IF('Baby Growth Tracker'!$C$5="Male",Table!AD73,Table!AV73)</f>
        <v>7.142041659897914</v>
      </c>
      <c r="I73" s="49">
        <f>IF('Baby Growth Tracker'!$C$5="Male",Table!AE73,Table!AW73)</f>
        <v>7.7180937794981777</v>
      </c>
      <c r="J73" s="49">
        <f>IF('Baby Growth Tracker'!$C$5="Male",Table!AF73,Table!AX73)</f>
        <v>8.3263344547324571</v>
      </c>
      <c r="K73" s="49">
        <f>IF('Baby Growth Tracker'!$C$5="Male",Table!AG73,Table!AY73)</f>
        <v>8.9021774875682276</v>
      </c>
      <c r="L73" s="49">
        <f>IF('Baby Growth Tracker'!$C$5="Male",Table!AH73,Table!AZ73)</f>
        <v>9.2600110627332572</v>
      </c>
      <c r="M73" s="49">
        <f>IF('Baby Growth Tracker'!$C$5="Male",Table!AI73,Table!BA73)</f>
        <v>9.4978012487756587</v>
      </c>
      <c r="N73" s="49" t="e">
        <f t="shared" si="3"/>
        <v>#N/A</v>
      </c>
      <c r="O73" s="50">
        <v>7.1</v>
      </c>
      <c r="P73" s="52" t="e">
        <f>VLOOKUP(Table!O73,'Baby Growth Tracker'!$D$14:$F$99,3,FALSE)</f>
        <v>#N/A</v>
      </c>
      <c r="Q73" s="49">
        <f>IF('Baby Growth Tracker'!$C$5="Male",Table!AJ73,Table!BB73)</f>
        <v>62.007234346978436</v>
      </c>
      <c r="R73" s="49">
        <f>IF('Baby Growth Tracker'!$C$5="Male",Table!AK73,Table!BC73)</f>
        <v>62.650109360649523</v>
      </c>
      <c r="S73" s="49">
        <f>IF('Baby Growth Tracker'!$C$5="Male",Table!AL73,Table!BD73)</f>
        <v>63.634490328207171</v>
      </c>
      <c r="T73" s="49">
        <f>IF('Baby Growth Tracker'!$C$5="Male",Table!AM73,Table!BE73)</f>
        <v>65.26483390613663</v>
      </c>
      <c r="U73" s="49">
        <f>IF('Baby Growth Tracker'!$C$5="Male",Table!AN73,Table!BF73)</f>
        <v>67.055866127158879</v>
      </c>
      <c r="V73" s="49">
        <f>IF('Baby Growth Tracker'!$C$5="Male",Table!AO73,Table!BG73)</f>
        <v>68.8264483934841</v>
      </c>
      <c r="W73" s="49">
        <f>IF('Baby Growth Tracker'!$C$5="Male",Table!AP73,Table!BH73)</f>
        <v>70.403344787176792</v>
      </c>
      <c r="X73" s="49">
        <f>IF('Baby Growth Tracker'!$C$5="Male",Table!AQ73,Table!BI73)</f>
        <v>71.339784885240775</v>
      </c>
      <c r="Y73" s="49">
        <f>IF('Baby Growth Tracker'!$C$5="Male",Table!AR73,Table!BJ73)</f>
        <v>71.945093178276011</v>
      </c>
      <c r="Z73" s="49" t="e">
        <f t="shared" si="4"/>
        <v>#N/A</v>
      </c>
      <c r="AA73" s="49">
        <v>6.8162461411999997</v>
      </c>
      <c r="AB73" s="49">
        <v>7.0015685018000005</v>
      </c>
      <c r="AC73" s="49">
        <v>7.2974754244</v>
      </c>
      <c r="AD73" s="49">
        <v>7.8219775513999998</v>
      </c>
      <c r="AE73" s="49">
        <v>8.4520799013999994</v>
      </c>
      <c r="AF73" s="49">
        <v>9.1364086915999998</v>
      </c>
      <c r="AG73" s="49">
        <v>9.8027947080000004</v>
      </c>
      <c r="AH73" s="49">
        <v>10.2261628952</v>
      </c>
      <c r="AI73" s="49">
        <v>10.511494332</v>
      </c>
      <c r="AJ73" s="49">
        <v>64.196080243856315</v>
      </c>
      <c r="AK73" s="49">
        <v>64.733167591802072</v>
      </c>
      <c r="AL73" s="49">
        <v>65.581766234113985</v>
      </c>
      <c r="AM73" s="49">
        <v>67.061455787612374</v>
      </c>
      <c r="AN73" s="49">
        <v>68.803399559673935</v>
      </c>
      <c r="AO73" s="49">
        <v>70.658676037041204</v>
      </c>
      <c r="AP73" s="49">
        <v>72.435401514025642</v>
      </c>
      <c r="AQ73" s="49">
        <v>73.551465504607535</v>
      </c>
      <c r="AR73" s="49">
        <v>74.298825036395243</v>
      </c>
      <c r="AS73" s="53">
        <v>6.188748908699349</v>
      </c>
      <c r="AT73" s="53">
        <v>6.367648321447275</v>
      </c>
      <c r="AU73" s="53">
        <v>6.6502286318471269</v>
      </c>
      <c r="AV73" s="53">
        <v>7.142041659897914</v>
      </c>
      <c r="AW73" s="53">
        <v>7.7180937794981777</v>
      </c>
      <c r="AX73" s="53">
        <v>8.3263344547324571</v>
      </c>
      <c r="AY73" s="53">
        <v>8.9021774875682276</v>
      </c>
      <c r="AZ73" s="53">
        <v>9.2600110627332572</v>
      </c>
      <c r="BA73" s="53">
        <v>9.4978012487756587</v>
      </c>
      <c r="BB73" s="53">
        <v>62.007234346978436</v>
      </c>
      <c r="BC73" s="53">
        <v>62.650109360649523</v>
      </c>
      <c r="BD73" s="53">
        <v>63.634490328207171</v>
      </c>
      <c r="BE73" s="53">
        <v>65.26483390613663</v>
      </c>
      <c r="BF73" s="53">
        <v>67.055866127158879</v>
      </c>
      <c r="BG73" s="53">
        <v>68.8264483934841</v>
      </c>
      <c r="BH73" s="53">
        <v>70.403344787176792</v>
      </c>
      <c r="BI73" s="53">
        <v>71.339784885240775</v>
      </c>
      <c r="BJ73" s="53">
        <v>71.945093178276011</v>
      </c>
    </row>
    <row r="74" spans="1:62">
      <c r="B74" s="54">
        <f t="shared" si="5"/>
        <v>216</v>
      </c>
      <c r="C74" s="50">
        <v>7.2</v>
      </c>
      <c r="D74" s="52" t="e">
        <f>VLOOKUP(Table!C74,'Baby Growth Tracker'!$D$14:$E$99,2,FALSE)</f>
        <v>#N/A</v>
      </c>
      <c r="E74" s="49">
        <f>IF('Baby Growth Tracker'!$C$5="Male",Table!AA74,Table!AS74)</f>
        <v>6.2267812231176896</v>
      </c>
      <c r="F74" s="49">
        <f>IF('Baby Growth Tracker'!$C$5="Male",Table!AB74,Table!AT74)</f>
        <v>6.4060863880472869</v>
      </c>
      <c r="G74" s="49">
        <f>IF('Baby Growth Tracker'!$C$5="Male",Table!AC74,Table!AU74)</f>
        <v>6.689380062026971</v>
      </c>
      <c r="H74" s="49">
        <f>IF('Baby Growth Tracker'!$C$5="Male",Table!AD74,Table!AV74)</f>
        <v>7.1826480092961456</v>
      </c>
      <c r="I74" s="49">
        <f>IF('Baby Growth Tracker'!$C$5="Male",Table!AE74,Table!AW74)</f>
        <v>7.7607511974670151</v>
      </c>
      <c r="J74" s="49">
        <f>IF('Baby Growth Tracker'!$C$5="Male",Table!AF74,Table!AX74)</f>
        <v>8.3715649568526782</v>
      </c>
      <c r="K74" s="49">
        <f>IF('Baby Growth Tracker'!$C$5="Male",Table!AG74,Table!AY74)</f>
        <v>8.9502289299289242</v>
      </c>
      <c r="L74" s="49">
        <f>IF('Baby Growth Tracker'!$C$5="Male",Table!AH74,Table!AZ74)</f>
        <v>9.3100032253823723</v>
      </c>
      <c r="M74" s="49">
        <f>IF('Baby Growth Tracker'!$C$5="Male",Table!AI74,Table!BA74)</f>
        <v>9.5491622976067188</v>
      </c>
      <c r="N74" s="49" t="e">
        <f t="shared" si="3"/>
        <v>#N/A</v>
      </c>
      <c r="O74" s="50">
        <v>7.2</v>
      </c>
      <c r="P74" s="52" t="e">
        <f>VLOOKUP(Table!O74,'Baby Growth Tracker'!$D$14:$F$99,3,FALSE)</f>
        <v>#N/A</v>
      </c>
      <c r="Q74" s="49">
        <f>IF('Baby Growth Tracker'!$C$5="Male",Table!AJ74,Table!BB74)</f>
        <v>62.148724286400892</v>
      </c>
      <c r="R74" s="49">
        <f>IF('Baby Growth Tracker'!$C$5="Male",Table!AK74,Table!BC74)</f>
        <v>62.793181153379891</v>
      </c>
      <c r="S74" s="49">
        <f>IF('Baby Growth Tracker'!$C$5="Male",Table!AL74,Table!BD74)</f>
        <v>63.779906877320769</v>
      </c>
      <c r="T74" s="49">
        <f>IF('Baby Growth Tracker'!$C$5="Male",Table!AM74,Table!BE74)</f>
        <v>65.413933116776718</v>
      </c>
      <c r="U74" s="49">
        <f>IF('Baby Growth Tracker'!$C$5="Male",Table!AN74,Table!BF74)</f>
        <v>67.208732025748986</v>
      </c>
      <c r="V74" s="49">
        <f>IF('Baby Growth Tracker'!$C$5="Male",Table!AO74,Table!BG74)</f>
        <v>68.98276184574074</v>
      </c>
      <c r="W74" s="49">
        <f>IF('Baby Growth Tracker'!$C$5="Male",Table!AP74,Table!BH74)</f>
        <v>70.562505963291855</v>
      </c>
      <c r="X74" s="49">
        <f>IF('Baby Growth Tracker'!$C$5="Male",Table!AQ74,Table!BI74)</f>
        <v>71.500540834991085</v>
      </c>
      <c r="Y74" s="49">
        <f>IF('Baby Growth Tracker'!$C$5="Male",Table!AR74,Table!BJ74)</f>
        <v>72.106842585466993</v>
      </c>
      <c r="Z74" s="49" t="e">
        <f t="shared" si="4"/>
        <v>#N/A</v>
      </c>
      <c r="AA74" s="49">
        <v>6.8582154403999995</v>
      </c>
      <c r="AB74" s="49">
        <v>7.0441644746000005</v>
      </c>
      <c r="AC74" s="49">
        <v>7.3411119278000001</v>
      </c>
      <c r="AD74" s="49">
        <v>7.8675828572999995</v>
      </c>
      <c r="AE74" s="49">
        <v>8.5002680457999986</v>
      </c>
      <c r="AF74" s="49">
        <v>9.1876791136999998</v>
      </c>
      <c r="AG74" s="49">
        <v>9.8573494660000005</v>
      </c>
      <c r="AH74" s="49">
        <v>10.2829507539</v>
      </c>
      <c r="AI74" s="49">
        <v>10.569851689</v>
      </c>
      <c r="AJ74" s="49">
        <v>64.339515313422268</v>
      </c>
      <c r="AK74" s="49">
        <v>64.877922707413703</v>
      </c>
      <c r="AL74" s="49">
        <v>65.728533736209727</v>
      </c>
      <c r="AM74" s="49">
        <v>67.211513633565758</v>
      </c>
      <c r="AN74" s="49">
        <v>68.956966075045102</v>
      </c>
      <c r="AO74" s="49">
        <v>70.815533282991126</v>
      </c>
      <c r="AP74" s="49">
        <v>72.594966742509584</v>
      </c>
      <c r="AQ74" s="49">
        <v>73.712504897669021</v>
      </c>
      <c r="AR74" s="49">
        <v>74.460752129761246</v>
      </c>
      <c r="AS74" s="53">
        <v>6.2267812231176896</v>
      </c>
      <c r="AT74" s="53">
        <v>6.4060863880472869</v>
      </c>
      <c r="AU74" s="53">
        <v>6.689380062026971</v>
      </c>
      <c r="AV74" s="53">
        <v>7.1826480092961456</v>
      </c>
      <c r="AW74" s="53">
        <v>7.7607511974670151</v>
      </c>
      <c r="AX74" s="53">
        <v>8.3715649568526782</v>
      </c>
      <c r="AY74" s="53">
        <v>8.9502289299289242</v>
      </c>
      <c r="AZ74" s="53">
        <v>9.3100032253823723</v>
      </c>
      <c r="BA74" s="53">
        <v>9.5491622976067188</v>
      </c>
      <c r="BB74" s="53">
        <v>62.148724286400892</v>
      </c>
      <c r="BC74" s="53">
        <v>62.793181153379891</v>
      </c>
      <c r="BD74" s="53">
        <v>63.779906877320769</v>
      </c>
      <c r="BE74" s="53">
        <v>65.413933116776718</v>
      </c>
      <c r="BF74" s="53">
        <v>67.208732025748986</v>
      </c>
      <c r="BG74" s="53">
        <v>68.98276184574074</v>
      </c>
      <c r="BH74" s="53">
        <v>70.562505963291855</v>
      </c>
      <c r="BI74" s="53">
        <v>71.500540834991085</v>
      </c>
      <c r="BJ74" s="53">
        <v>72.106842585466993</v>
      </c>
    </row>
    <row r="75" spans="1:62">
      <c r="B75" s="54">
        <f t="shared" si="5"/>
        <v>219</v>
      </c>
      <c r="C75" s="50">
        <v>7.3</v>
      </c>
      <c r="D75" s="52" t="e">
        <f>VLOOKUP(Table!C75,'Baby Growth Tracker'!$D$14:$E$99,2,FALSE)</f>
        <v>#N/A</v>
      </c>
      <c r="E75" s="49">
        <f>IF('Baby Growth Tracker'!$C$5="Male",Table!AA75,Table!AS75)</f>
        <v>6.2645208372661845</v>
      </c>
      <c r="F75" s="49">
        <f>IF('Baby Growth Tracker'!$C$5="Male",Table!AB75,Table!AT75)</f>
        <v>6.444227375792634</v>
      </c>
      <c r="G75" s="49">
        <f>IF('Baby Growth Tracker'!$C$5="Male",Table!AC75,Table!AU75)</f>
        <v>6.7282268462539188</v>
      </c>
      <c r="H75" s="49">
        <f>IF('Baby Growth Tracker'!$C$5="Male",Table!AD75,Table!AV75)</f>
        <v>7.2229349232524935</v>
      </c>
      <c r="I75" s="49">
        <f>IF('Baby Growth Tracker'!$C$5="Male",Table!AE75,Table!AW75)</f>
        <v>7.8030698970180765</v>
      </c>
      <c r="J75" s="49">
        <f>IF('Baby Growth Tracker'!$C$5="Male",Table!AF75,Table!AX75)</f>
        <v>8.4164350385880873</v>
      </c>
      <c r="K75" s="49">
        <f>IF('Baby Growth Tracker'!$C$5="Male",Table!AG75,Table!AY75)</f>
        <v>8.9978990696868379</v>
      </c>
      <c r="L75" s="49">
        <f>IF('Baby Growth Tracker'!$C$5="Male",Table!AH75,Table!AZ75)</f>
        <v>9.3596013349859728</v>
      </c>
      <c r="M75" s="49">
        <f>IF('Baby Growth Tracker'!$C$5="Male",Table!AI75,Table!BA75)</f>
        <v>9.6001210386699771</v>
      </c>
      <c r="N75" s="49" t="e">
        <f t="shared" si="3"/>
        <v>#N/A</v>
      </c>
      <c r="O75" s="50">
        <v>7.3</v>
      </c>
      <c r="P75" s="52" t="e">
        <f>VLOOKUP(Table!O75,'Baby Growth Tracker'!$D$14:$F$99,3,FALSE)</f>
        <v>#N/A</v>
      </c>
      <c r="Q75" s="49">
        <f>IF('Baby Growth Tracker'!$C$5="Male",Table!AJ75,Table!BB75)</f>
        <v>62.289331839955253</v>
      </c>
      <c r="R75" s="49">
        <f>IF('Baby Growth Tracker'!$C$5="Male",Table!AK75,Table!BC75)</f>
        <v>62.935359831985835</v>
      </c>
      <c r="S75" s="49">
        <f>IF('Baby Growth Tracker'!$C$5="Male",Table!AL75,Table!BD75)</f>
        <v>63.924417040028636</v>
      </c>
      <c r="T75" s="49">
        <f>IF('Baby Growth Tracker'!$C$5="Male",Table!AM75,Table!BE75)</f>
        <v>65.562112182382322</v>
      </c>
      <c r="U75" s="49">
        <f>IF('Baby Growth Tracker'!$C$5="Male",Table!AN75,Table!BF75)</f>
        <v>67.360674163311984</v>
      </c>
      <c r="V75" s="49">
        <f>IF('Baby Growth Tracker'!$C$5="Male",Table!AO75,Table!BG75)</f>
        <v>69.138159426146345</v>
      </c>
      <c r="W75" s="49">
        <f>IF('Baby Growth Tracker'!$C$5="Male",Table!AP75,Table!BH75)</f>
        <v>70.720767601070477</v>
      </c>
      <c r="X75" s="49">
        <f>IF('Baby Growth Tracker'!$C$5="Male",Table!AQ75,Table!BI75)</f>
        <v>71.66041099405119</v>
      </c>
      <c r="Y75" s="49">
        <f>IF('Baby Growth Tracker'!$C$5="Male",Table!AR75,Table!BJ75)</f>
        <v>72.267716665202059</v>
      </c>
      <c r="Z75" s="49" t="e">
        <f t="shared" si="4"/>
        <v>#N/A</v>
      </c>
      <c r="AA75" s="49">
        <v>6.9001847395999993</v>
      </c>
      <c r="AB75" s="49">
        <v>7.0867604474000006</v>
      </c>
      <c r="AC75" s="49">
        <v>7.3847484312000002</v>
      </c>
      <c r="AD75" s="49">
        <v>7.9131881631999992</v>
      </c>
      <c r="AE75" s="49">
        <v>8.5484561901999978</v>
      </c>
      <c r="AF75" s="49">
        <v>9.2389495357999998</v>
      </c>
      <c r="AG75" s="49">
        <v>9.9119042240000006</v>
      </c>
      <c r="AH75" s="49">
        <v>10.3397386126</v>
      </c>
      <c r="AI75" s="49">
        <v>10.628209046</v>
      </c>
      <c r="AJ75" s="49">
        <v>64.481895151299156</v>
      </c>
      <c r="AK75" s="49">
        <v>65.021633801377916</v>
      </c>
      <c r="AL75" s="49">
        <v>65.874272775444851</v>
      </c>
      <c r="AM75" s="49">
        <v>67.360563838122175</v>
      </c>
      <c r="AN75" s="49">
        <v>69.109539213176276</v>
      </c>
      <c r="AO75" s="49">
        <v>70.971400249248447</v>
      </c>
      <c r="AP75" s="49">
        <v>72.753533113618076</v>
      </c>
      <c r="AQ75" s="49">
        <v>73.872534358111508</v>
      </c>
      <c r="AR75" s="49">
        <v>74.621659456000771</v>
      </c>
      <c r="AS75" s="53">
        <v>6.2645208372661845</v>
      </c>
      <c r="AT75" s="53">
        <v>6.444227375792634</v>
      </c>
      <c r="AU75" s="53">
        <v>6.7282268462539188</v>
      </c>
      <c r="AV75" s="53">
        <v>7.2229349232524935</v>
      </c>
      <c r="AW75" s="53">
        <v>7.8030698970180765</v>
      </c>
      <c r="AX75" s="53">
        <v>8.4164350385880873</v>
      </c>
      <c r="AY75" s="53">
        <v>8.9978990696868379</v>
      </c>
      <c r="AZ75" s="53">
        <v>9.3596013349859728</v>
      </c>
      <c r="BA75" s="53">
        <v>9.6001210386699771</v>
      </c>
      <c r="BB75" s="53">
        <v>62.289331839955253</v>
      </c>
      <c r="BC75" s="53">
        <v>62.935359831985835</v>
      </c>
      <c r="BD75" s="53">
        <v>63.924417040028636</v>
      </c>
      <c r="BE75" s="53">
        <v>65.562112182382322</v>
      </c>
      <c r="BF75" s="53">
        <v>67.360674163311984</v>
      </c>
      <c r="BG75" s="53">
        <v>69.138159426146345</v>
      </c>
      <c r="BH75" s="53">
        <v>70.720767601070477</v>
      </c>
      <c r="BI75" s="53">
        <v>71.66041099405119</v>
      </c>
      <c r="BJ75" s="53">
        <v>72.267716665202059</v>
      </c>
    </row>
    <row r="76" spans="1:62">
      <c r="B76" s="54">
        <f t="shared" si="5"/>
        <v>222</v>
      </c>
      <c r="C76" s="50">
        <v>7.4</v>
      </c>
      <c r="D76" s="52" t="e">
        <f>VLOOKUP(Table!C76,'Baby Growth Tracker'!$D$14:$E$99,2,FALSE)</f>
        <v>#N/A</v>
      </c>
      <c r="E76" s="49">
        <f>IF('Baby Growth Tracker'!$C$5="Male",Table!AA76,Table!AS76)</f>
        <v>6.3019701437114071</v>
      </c>
      <c r="F76" s="49">
        <f>IF('Baby Growth Tracker'!$C$5="Male",Table!AB76,Table!AT76)</f>
        <v>6.4820737503378441</v>
      </c>
      <c r="G76" s="49">
        <f>IF('Baby Growth Tracker'!$C$5="Male",Table!AC76,Table!AU76)</f>
        <v>6.7667715801940291</v>
      </c>
      <c r="H76" s="49">
        <f>IF('Baby Growth Tracker'!$C$5="Male",Table!AD76,Table!AV76)</f>
        <v>7.2629052580110569</v>
      </c>
      <c r="I76" s="49">
        <f>IF('Baby Growth Tracker'!$C$5="Male",Table!AE76,Table!AW76)</f>
        <v>7.8450530782981245</v>
      </c>
      <c r="J76" s="49">
        <f>IF('Baby Growth Tracker'!$C$5="Male",Table!AF76,Table!AX76)</f>
        <v>8.4609482884754605</v>
      </c>
      <c r="K76" s="49">
        <f>IF('Baby Growth Tracker'!$C$5="Male",Table!AG76,Table!AY76)</f>
        <v>9.0451918719864981</v>
      </c>
      <c r="L76" s="49">
        <f>IF('Baby Growth Tracker'!$C$5="Male",Table!AH76,Table!AZ76)</f>
        <v>9.4088095905496658</v>
      </c>
      <c r="M76" s="49">
        <f>IF('Baby Growth Tracker'!$C$5="Male",Table!AI76,Table!BA76)</f>
        <v>9.6506818253440088</v>
      </c>
      <c r="N76" s="49" t="e">
        <f t="shared" si="3"/>
        <v>#N/A</v>
      </c>
      <c r="O76" s="50">
        <v>7.4</v>
      </c>
      <c r="P76" s="52" t="e">
        <f>VLOOKUP(Table!O76,'Baby Growth Tracker'!$D$14:$F$99,3,FALSE)</f>
        <v>#N/A</v>
      </c>
      <c r="Q76" s="49">
        <f>IF('Baby Growth Tracker'!$C$5="Male",Table!AJ76,Table!BB76)</f>
        <v>62.429071086697796</v>
      </c>
      <c r="R76" s="49">
        <f>IF('Baby Growth Tracker'!$C$5="Male",Table!AK76,Table!BC76)</f>
        <v>63.076659640777322</v>
      </c>
      <c r="S76" s="49">
        <f>IF('Baby Growth Tracker'!$C$5="Male",Table!AL76,Table!BD76)</f>
        <v>64.06803524924527</v>
      </c>
      <c r="T76" s="49">
        <f>IF('Baby Growth Tracker'!$C$5="Male",Table!AM76,Table!BE76)</f>
        <v>65.709385675855486</v>
      </c>
      <c r="U76" s="49">
        <f>IF('Baby Growth Tracker'!$C$5="Male",Table!AN76,Table!BF76)</f>
        <v>67.511707017492853</v>
      </c>
      <c r="V76" s="49">
        <f>IF('Baby Growth Tracker'!$C$5="Male",Table!AO76,Table!BG76)</f>
        <v>69.292655261023143</v>
      </c>
      <c r="W76" s="49">
        <f>IF('Baby Growth Tracker'!$C$5="Male",Table!AP76,Table!BH76)</f>
        <v>70.878143298472239</v>
      </c>
      <c r="X76" s="49">
        <f>IF('Baby Growth Tracker'!$C$5="Male",Table!AQ76,Table!BI76)</f>
        <v>71.819408550598396</v>
      </c>
      <c r="Y76" s="49">
        <f>IF('Baby Growth Tracker'!$C$5="Male",Table!AR76,Table!BJ76)</f>
        <v>72.427728302751945</v>
      </c>
      <c r="Z76" s="49" t="e">
        <f t="shared" si="4"/>
        <v>#N/A</v>
      </c>
      <c r="AA76" s="49">
        <v>6.9421540387999991</v>
      </c>
      <c r="AB76" s="49">
        <v>7.1293564202000006</v>
      </c>
      <c r="AC76" s="49">
        <v>7.4283849346000004</v>
      </c>
      <c r="AD76" s="49">
        <v>7.9587934690999989</v>
      </c>
      <c r="AE76" s="49">
        <v>8.596644334599997</v>
      </c>
      <c r="AF76" s="49">
        <v>9.2902199578999998</v>
      </c>
      <c r="AG76" s="49">
        <v>9.9664589820000007</v>
      </c>
      <c r="AH76" s="49">
        <v>10.3965264713</v>
      </c>
      <c r="AI76" s="49">
        <v>10.686566403</v>
      </c>
      <c r="AJ76" s="49">
        <v>64.623237751240993</v>
      </c>
      <c r="AK76" s="49">
        <v>65.164318594651846</v>
      </c>
      <c r="AL76" s="49">
        <v>66.019000671887994</v>
      </c>
      <c r="AM76" s="49">
        <v>67.508623121623046</v>
      </c>
      <c r="AN76" s="49">
        <v>69.261135175849432</v>
      </c>
      <c r="AO76" s="49">
        <v>71.126292846584505</v>
      </c>
      <c r="AP76" s="49">
        <v>72.911116551306264</v>
      </c>
      <c r="AQ76" s="49">
        <v>74.031569981420702</v>
      </c>
      <c r="AR76" s="49">
        <v>74.781563301517593</v>
      </c>
      <c r="AS76" s="53">
        <v>6.3019701437114071</v>
      </c>
      <c r="AT76" s="53">
        <v>6.4820737503378441</v>
      </c>
      <c r="AU76" s="53">
        <v>6.7667715801940291</v>
      </c>
      <c r="AV76" s="53">
        <v>7.2629052580110569</v>
      </c>
      <c r="AW76" s="53">
        <v>7.8450530782981245</v>
      </c>
      <c r="AX76" s="53">
        <v>8.4609482884754605</v>
      </c>
      <c r="AY76" s="53">
        <v>9.0451918719864981</v>
      </c>
      <c r="AZ76" s="53">
        <v>9.4088095905496658</v>
      </c>
      <c r="BA76" s="53">
        <v>9.6506818253440088</v>
      </c>
      <c r="BB76" s="53">
        <v>62.429071086697796</v>
      </c>
      <c r="BC76" s="53">
        <v>63.076659640777322</v>
      </c>
      <c r="BD76" s="53">
        <v>64.06803524924527</v>
      </c>
      <c r="BE76" s="53">
        <v>65.709385675855486</v>
      </c>
      <c r="BF76" s="53">
        <v>67.511707017492853</v>
      </c>
      <c r="BG76" s="53">
        <v>69.292655261023143</v>
      </c>
      <c r="BH76" s="53">
        <v>70.878143298472239</v>
      </c>
      <c r="BI76" s="53">
        <v>71.819408550598396</v>
      </c>
      <c r="BJ76" s="53">
        <v>72.427728302751945</v>
      </c>
    </row>
    <row r="77" spans="1:62">
      <c r="A77" s="49" t="s">
        <v>11</v>
      </c>
      <c r="B77" s="54">
        <f t="shared" si="5"/>
        <v>225</v>
      </c>
      <c r="C77" s="50">
        <v>7.5</v>
      </c>
      <c r="D77" s="52" t="e">
        <f>VLOOKUP(Table!C77,'Baby Growth Tracker'!$D$14:$E$99,2,FALSE)</f>
        <v>#N/A</v>
      </c>
      <c r="E77" s="49">
        <f>IF('Baby Growth Tracker'!$C$5="Male",Table!AA77,Table!AS77)</f>
        <v>6.3526682770000003</v>
      </c>
      <c r="F77" s="49">
        <f>IF('Baby Growth Tracker'!$C$5="Male",Table!AB77,Table!AT77)</f>
        <v>6.5333729079999996</v>
      </c>
      <c r="G77" s="49">
        <f>IF('Baby Growth Tracker'!$C$5="Male",Table!AC77,Table!AU77)</f>
        <v>6.8191222829999996</v>
      </c>
      <c r="H77" s="49">
        <f>IF('Baby Growth Tracker'!$C$5="Male",Table!AD77,Table!AV77)</f>
        <v>7.3173730910000003</v>
      </c>
      <c r="I77" s="49">
        <f>IF('Baby Growth Tracker'!$C$5="Male",Table!AE77,Table!AW77)</f>
        <v>7.9024361860000001</v>
      </c>
      <c r="J77" s="49">
        <f>IF('Baby Growth Tracker'!$C$5="Male",Table!AF77,Table!AX77)</f>
        <v>8.5218772600000001</v>
      </c>
      <c r="K77" s="49">
        <f>IF('Baby Growth Tracker'!$C$5="Male",Table!AG77,Table!AY77)</f>
        <v>9.1098780969999993</v>
      </c>
      <c r="L77" s="49">
        <f>IF('Baby Growth Tracker'!$C$5="Male",Table!AH77,Table!AZ77)</f>
        <v>9.476008728</v>
      </c>
      <c r="M77" s="49">
        <f>IF('Baby Growth Tracker'!$C$5="Male",Table!AI77,Table!BA77)</f>
        <v>9.7196206929999995</v>
      </c>
      <c r="N77" s="49" t="e">
        <f t="shared" si="3"/>
        <v>#N/A</v>
      </c>
      <c r="O77" s="50">
        <v>7.5</v>
      </c>
      <c r="P77" s="52" t="e">
        <f>VLOOKUP(Table!O77,'Baby Growth Tracker'!$D$14:$F$99,3,FALSE)</f>
        <v>#N/A</v>
      </c>
      <c r="Q77" s="49">
        <f>IF('Baby Growth Tracker'!$C$5="Male",Table!AJ77,Table!BB77)</f>
        <v>62.609931786015238</v>
      </c>
      <c r="R77" s="49">
        <f>IF('Baby Growth Tracker'!$C$5="Male",Table!AK77,Table!BC77)</f>
        <v>63.259579538213558</v>
      </c>
      <c r="S77" s="49">
        <f>IF('Baby Growth Tracker'!$C$5="Male",Table!AL77,Table!BD77)</f>
        <v>64.253887803435703</v>
      </c>
      <c r="T77" s="49">
        <f>IF('Baby Growth Tracker'!$C$5="Male",Table!AM77,Table!BE77)</f>
        <v>65.899520958722746</v>
      </c>
      <c r="U77" s="49">
        <f>IF('Baby Growth Tracker'!$C$5="Male",Table!AN77,Table!BF77)</f>
        <v>67.705744191999997</v>
      </c>
      <c r="V77" s="49">
        <f>IF('Baby Growth Tracker'!$C$5="Male",Table!AO77,Table!BG77)</f>
        <v>69.489749500251889</v>
      </c>
      <c r="W77" s="49">
        <f>IF('Baby Growth Tracker'!$C$5="Male",Table!AP77,Table!BH77)</f>
        <v>71.077310633282977</v>
      </c>
      <c r="X77" s="49">
        <f>IF('Baby Growth Tracker'!$C$5="Male",Table!AQ77,Table!BI77)</f>
        <v>72.019524546504115</v>
      </c>
      <c r="Y77" s="49">
        <f>IF('Baby Growth Tracker'!$C$5="Male",Table!AR77,Table!BJ77)</f>
        <v>72.628347498004672</v>
      </c>
      <c r="Z77" s="49" t="e">
        <f t="shared" si="4"/>
        <v>#N/A</v>
      </c>
      <c r="AA77" s="49">
        <v>6.9841233379999998</v>
      </c>
      <c r="AB77" s="49">
        <v>7.1719523929999998</v>
      </c>
      <c r="AC77" s="49">
        <v>7.4720214379999996</v>
      </c>
      <c r="AD77" s="49">
        <v>8.0043987750000003</v>
      </c>
      <c r="AE77" s="49">
        <v>8.6448324789999997</v>
      </c>
      <c r="AF77" s="49">
        <v>9.3414903799999998</v>
      </c>
      <c r="AG77" s="49">
        <v>10.021013740000001</v>
      </c>
      <c r="AH77" s="49">
        <v>10.45331433</v>
      </c>
      <c r="AI77" s="49">
        <v>10.744923760000001</v>
      </c>
      <c r="AJ77" s="49">
        <v>64.813954198834708</v>
      </c>
      <c r="AK77" s="49">
        <v>65.355838489116351</v>
      </c>
      <c r="AL77" s="49">
        <v>66.211812252382757</v>
      </c>
      <c r="AM77" s="49">
        <v>67.703750002986084</v>
      </c>
      <c r="AN77" s="49">
        <v>69.459084582000003</v>
      </c>
      <c r="AO77" s="49">
        <v>71.327353620223448</v>
      </c>
      <c r="AP77" s="49">
        <v>73.115246826267054</v>
      </c>
      <c r="AQ77" s="49">
        <v>74.237667456552884</v>
      </c>
      <c r="AR77" s="49">
        <v>74.988992819706425</v>
      </c>
      <c r="AS77" s="53">
        <v>6.3526682770000003</v>
      </c>
      <c r="AT77" s="53">
        <v>6.5333729079999996</v>
      </c>
      <c r="AU77" s="53">
        <v>6.8191222829999996</v>
      </c>
      <c r="AV77" s="53">
        <v>7.3173730910000003</v>
      </c>
      <c r="AW77" s="53">
        <v>7.9024361860000001</v>
      </c>
      <c r="AX77" s="53">
        <v>8.5218772600000001</v>
      </c>
      <c r="AY77" s="53">
        <v>9.1098780969999993</v>
      </c>
      <c r="AZ77" s="53">
        <v>9.476008728</v>
      </c>
      <c r="BA77" s="53">
        <v>9.7196206929999995</v>
      </c>
      <c r="BB77" s="53">
        <v>62.609931786015238</v>
      </c>
      <c r="BC77" s="53">
        <v>63.259579538213558</v>
      </c>
      <c r="BD77" s="53">
        <v>64.253887803435703</v>
      </c>
      <c r="BE77" s="53">
        <v>65.899520958722746</v>
      </c>
      <c r="BF77" s="53">
        <v>67.705744191999997</v>
      </c>
      <c r="BG77" s="53">
        <v>69.489749500251889</v>
      </c>
      <c r="BH77" s="53">
        <v>71.077310633282977</v>
      </c>
      <c r="BI77" s="53">
        <v>72.019524546504115</v>
      </c>
      <c r="BJ77" s="53">
        <v>72.628347498004672</v>
      </c>
    </row>
    <row r="78" spans="1:62">
      <c r="B78" s="54">
        <f t="shared" si="5"/>
        <v>228</v>
      </c>
      <c r="C78" s="50">
        <v>7.6</v>
      </c>
      <c r="D78" s="52" t="e">
        <f>VLOOKUP(Table!C78,'Baby Growth Tracker'!$D$14:$E$99,2,FALSE)</f>
        <v>#N/A</v>
      </c>
      <c r="E78" s="49">
        <f>IF('Baby Growth Tracker'!$C$5="Male",Table!AA78,Table!AS78)</f>
        <v>6.3894342227000003</v>
      </c>
      <c r="F78" s="49">
        <f>IF('Baby Growth Tracker'!$C$5="Male",Table!AB78,Table!AT78)</f>
        <v>6.5705241749999992</v>
      </c>
      <c r="G78" s="49">
        <f>IF('Baby Growth Tracker'!$C$5="Male",Table!AC78,Table!AU78)</f>
        <v>6.8569514078999996</v>
      </c>
      <c r="H78" s="49">
        <f>IF('Baby Growth Tracker'!$C$5="Male",Table!AD78,Table!AV78)</f>
        <v>7.3565873932999999</v>
      </c>
      <c r="I78" s="49">
        <f>IF('Baby Growth Tracker'!$C$5="Male",Table!AE78,Table!AW78)</f>
        <v>7.9436104051000003</v>
      </c>
      <c r="J78" s="49">
        <f>IF('Baby Growth Tracker'!$C$5="Male",Table!AF78,Table!AX78)</f>
        <v>8.5655219402</v>
      </c>
      <c r="K78" s="49">
        <f>IF('Baby Growth Tracker'!$C$5="Male",Table!AG78,Table!AY78)</f>
        <v>9.1562449171999987</v>
      </c>
      <c r="L78" s="49">
        <f>IF('Baby Growth Tracker'!$C$5="Male",Table!AH78,Table!AZ78)</f>
        <v>9.5242558287999994</v>
      </c>
      <c r="M78" s="49">
        <f>IF('Baby Growth Tracker'!$C$5="Male",Table!AI78,Table!BA78)</f>
        <v>9.7691974537000004</v>
      </c>
      <c r="N78" s="49" t="e">
        <f t="shared" si="3"/>
        <v>#N/A</v>
      </c>
      <c r="O78" s="50">
        <v>7.6</v>
      </c>
      <c r="P78" s="52" t="e">
        <f>VLOOKUP(Table!O78,'Baby Growth Tracker'!$D$14:$F$99,3,FALSE)</f>
        <v>#N/A</v>
      </c>
      <c r="Q78" s="49">
        <f>IF('Baby Growth Tracker'!$C$5="Male",Table!AJ78,Table!BB78)</f>
        <v>62.74728669420238</v>
      </c>
      <c r="R78" s="49">
        <f>IF('Baby Growth Tracker'!$C$5="Male",Table!AK78,Table!BC78)</f>
        <v>63.398466412781403</v>
      </c>
      <c r="S78" s="49">
        <f>IF('Baby Growth Tracker'!$C$5="Male",Table!AL78,Table!BD78)</f>
        <v>64.39505841293844</v>
      </c>
      <c r="T78" s="49">
        <f>IF('Baby Growth Tracker'!$C$5="Male",Table!AM78,Table!BE78)</f>
        <v>66.044313455782927</v>
      </c>
      <c r="U78" s="49">
        <f>IF('Baby Growth Tracker'!$C$5="Male",Table!AN78,Table!BF78)</f>
        <v>67.854293386599991</v>
      </c>
      <c r="V78" s="49">
        <f>IF('Baby Growth Tracker'!$C$5="Male",Table!AO78,Table!BG78)</f>
        <v>69.641793455566173</v>
      </c>
      <c r="W78" s="49">
        <f>IF('Baby Growth Tracker'!$C$5="Male",Table!AP78,Table!BH78)</f>
        <v>71.232291065050489</v>
      </c>
      <c r="X78" s="49">
        <f>IF('Baby Growth Tracker'!$C$5="Male",Table!AQ78,Table!BI78)</f>
        <v>72.176172898254137</v>
      </c>
      <c r="Y78" s="49">
        <f>IF('Baby Growth Tracker'!$C$5="Male",Table!AR78,Table!BJ78)</f>
        <v>72.786044585052124</v>
      </c>
      <c r="Z78" s="49" t="e">
        <f t="shared" si="4"/>
        <v>#N/A</v>
      </c>
      <c r="AA78" s="49">
        <v>7.0218346157999996</v>
      </c>
      <c r="AB78" s="49">
        <v>7.2102858289</v>
      </c>
      <c r="AC78" s="49">
        <v>7.5113725863999994</v>
      </c>
      <c r="AD78" s="49">
        <v>8.0456307749999993</v>
      </c>
      <c r="AE78" s="49">
        <v>8.6884612128000001</v>
      </c>
      <c r="AF78" s="49">
        <v>9.3879006783999994</v>
      </c>
      <c r="AG78" s="49">
        <v>10.070318787000001</v>
      </c>
      <c r="AH78" s="49">
        <v>10.504556529</v>
      </c>
      <c r="AI78" s="49">
        <v>10.797515227</v>
      </c>
      <c r="AJ78" s="49">
        <v>64.952391348738288</v>
      </c>
      <c r="AK78" s="49">
        <v>65.49565262492338</v>
      </c>
      <c r="AL78" s="49">
        <v>66.353718775920967</v>
      </c>
      <c r="AM78" s="49">
        <v>67.849056720516856</v>
      </c>
      <c r="AN78" s="49">
        <v>69.607980036100003</v>
      </c>
      <c r="AO78" s="49">
        <v>71.479565258846861</v>
      </c>
      <c r="AP78" s="49">
        <v>73.270131900602081</v>
      </c>
      <c r="AQ78" s="49">
        <v>74.393975119221977</v>
      </c>
      <c r="AR78" s="49">
        <v>75.146140649871782</v>
      </c>
      <c r="AS78" s="53">
        <v>6.3894342227000003</v>
      </c>
      <c r="AT78" s="53">
        <v>6.5705241749999992</v>
      </c>
      <c r="AU78" s="53">
        <v>6.8569514078999996</v>
      </c>
      <c r="AV78" s="53">
        <v>7.3565873932999999</v>
      </c>
      <c r="AW78" s="53">
        <v>7.9436104051000003</v>
      </c>
      <c r="AX78" s="53">
        <v>8.5655219402</v>
      </c>
      <c r="AY78" s="53">
        <v>9.1562449171999987</v>
      </c>
      <c r="AZ78" s="53">
        <v>9.5242558287999994</v>
      </c>
      <c r="BA78" s="53">
        <v>9.7691974537000004</v>
      </c>
      <c r="BB78" s="53">
        <v>62.74728669420238</v>
      </c>
      <c r="BC78" s="53">
        <v>63.398466412781403</v>
      </c>
      <c r="BD78" s="53">
        <v>64.39505841293844</v>
      </c>
      <c r="BE78" s="53">
        <v>66.044313455782927</v>
      </c>
      <c r="BF78" s="53">
        <v>67.854293386599991</v>
      </c>
      <c r="BG78" s="53">
        <v>69.641793455566173</v>
      </c>
      <c r="BH78" s="53">
        <v>71.232291065050489</v>
      </c>
      <c r="BI78" s="53">
        <v>72.176172898254137</v>
      </c>
      <c r="BJ78" s="53">
        <v>72.786044585052124</v>
      </c>
    </row>
    <row r="79" spans="1:62">
      <c r="B79" s="54">
        <f t="shared" si="5"/>
        <v>231</v>
      </c>
      <c r="C79" s="50">
        <v>7.7</v>
      </c>
      <c r="D79" s="52" t="e">
        <f>VLOOKUP(Table!C79,'Baby Growth Tracker'!$D$14:$E$99,2,FALSE)</f>
        <v>#N/A</v>
      </c>
      <c r="E79" s="49">
        <f>IF('Baby Growth Tracker'!$C$5="Male",Table!AA79,Table!AS79)</f>
        <v>6.4259176136800003</v>
      </c>
      <c r="F79" s="49">
        <f>IF('Baby Growth Tracker'!$C$5="Male",Table!AB79,Table!AT79)</f>
        <v>6.6073888171899995</v>
      </c>
      <c r="G79" s="49">
        <f>IF('Baby Growth Tracker'!$C$5="Male",Table!AC79,Table!AU79)</f>
        <v>6.8944869028699998</v>
      </c>
      <c r="H79" s="49">
        <f>IF('Baby Growth Tracker'!$C$5="Male",Table!AD79,Table!AV79)</f>
        <v>7.3954944258799999</v>
      </c>
      <c r="I79" s="49">
        <f>IF('Baby Growth Tracker'!$C$5="Male",Table!AE79,Table!AW79)</f>
        <v>7.9844596027500003</v>
      </c>
      <c r="J79" s="49">
        <f>IF('Baby Growth Tracker'!$C$5="Male",Table!AF79,Table!AX79)</f>
        <v>8.6088216215800006</v>
      </c>
      <c r="K79" s="49">
        <f>IF('Baby Growth Tracker'!$C$5="Male",Table!AG79,Table!AY79)</f>
        <v>9.2022475117899987</v>
      </c>
      <c r="L79" s="49">
        <f>IF('Baby Growth Tracker'!$C$5="Male",Table!AH79,Table!AZ79)</f>
        <v>9.5721269696599993</v>
      </c>
      <c r="M79" s="49">
        <f>IF('Baby Growth Tracker'!$C$5="Male",Table!AI79,Table!BA79)</f>
        <v>9.8183906645299999</v>
      </c>
      <c r="N79" s="49" t="e">
        <f t="shared" si="3"/>
        <v>#N/A</v>
      </c>
      <c r="O79" s="50">
        <v>7.7</v>
      </c>
      <c r="P79" s="52" t="e">
        <f>VLOOKUP(Table!O79,'Baby Growth Tracker'!$D$14:$F$99,3,FALSE)</f>
        <v>#N/A</v>
      </c>
      <c r="Q79" s="49">
        <f>IF('Baby Growth Tracker'!$C$5="Male",Table!AJ79,Table!BB79)</f>
        <v>62.883830337625724</v>
      </c>
      <c r="R79" s="49">
        <f>IF('Baby Growth Tracker'!$C$5="Male",Table!AK79,Table!BC79)</f>
        <v>63.536532092750939</v>
      </c>
      <c r="S79" s="49">
        <f>IF('Baby Growth Tracker'!$C$5="Male",Table!AL79,Table!BD79)</f>
        <v>64.535395459618542</v>
      </c>
      <c r="T79" s="49">
        <f>IF('Baby Growth Tracker'!$C$5="Male",Table!AM79,Table!BE79)</f>
        <v>66.188259262680319</v>
      </c>
      <c r="U79" s="49">
        <f>IF('Baby Growth Tracker'!$C$5="Male",Table!AN79,Table!BF79)</f>
        <v>68.001991692729987</v>
      </c>
      <c r="V79" s="49">
        <f>IF('Baby Growth Tracker'!$C$5="Male",Table!AO79,Table!BG79)</f>
        <v>69.792992491764522</v>
      </c>
      <c r="W79" s="49">
        <f>IF('Baby Growth Tracker'!$C$5="Male",Table!AP79,Table!BH79)</f>
        <v>71.386440055371963</v>
      </c>
      <c r="X79" s="49">
        <f>IF('Baby Growth Tracker'!$C$5="Male",Table!AQ79,Table!BI79)</f>
        <v>72.332001342941638</v>
      </c>
      <c r="Y79" s="49">
        <f>IF('Baby Growth Tracker'!$C$5="Male",Table!AR79,Table!BJ79)</f>
        <v>72.942930590973717</v>
      </c>
      <c r="Z79" s="49" t="e">
        <f t="shared" si="4"/>
        <v>#N/A</v>
      </c>
      <c r="AA79" s="49">
        <v>7.0595458935999993</v>
      </c>
      <c r="AB79" s="49">
        <v>7.2486192648000003</v>
      </c>
      <c r="AC79" s="49">
        <v>7.5507237347999991</v>
      </c>
      <c r="AD79" s="49">
        <v>8.0868627749999984</v>
      </c>
      <c r="AE79" s="49">
        <v>8.7320899466000004</v>
      </c>
      <c r="AF79" s="49">
        <v>9.4343109767999991</v>
      </c>
      <c r="AG79" s="49">
        <v>10.119623834000002</v>
      </c>
      <c r="AH79" s="49">
        <v>10.555798728000001</v>
      </c>
      <c r="AI79" s="49">
        <v>10.850106693999999</v>
      </c>
      <c r="AJ79" s="49">
        <v>65.089865009082686</v>
      </c>
      <c r="AK79" s="49">
        <v>65.63451300415575</v>
      </c>
      <c r="AL79" s="49">
        <v>66.494684935165367</v>
      </c>
      <c r="AM79" s="49">
        <v>67.993440658084552</v>
      </c>
      <c r="AN79" s="49">
        <v>69.75596416465001</v>
      </c>
      <c r="AO79" s="49">
        <v>71.630867052521637</v>
      </c>
      <c r="AP79" s="49">
        <v>73.424098529809029</v>
      </c>
      <c r="AQ79" s="49">
        <v>74.549354099818203</v>
      </c>
      <c r="AR79" s="49">
        <v>75.302350922508253</v>
      </c>
      <c r="AS79" s="53">
        <v>6.4259176136800003</v>
      </c>
      <c r="AT79" s="53">
        <v>6.6073888171899995</v>
      </c>
      <c r="AU79" s="53">
        <v>6.8944869028699998</v>
      </c>
      <c r="AV79" s="53">
        <v>7.3954944258799999</v>
      </c>
      <c r="AW79" s="53">
        <v>7.9844596027500003</v>
      </c>
      <c r="AX79" s="53">
        <v>8.6088216215800006</v>
      </c>
      <c r="AY79" s="53">
        <v>9.2022475117899987</v>
      </c>
      <c r="AZ79" s="53">
        <v>9.5721269696599993</v>
      </c>
      <c r="BA79" s="53">
        <v>9.8183906645299999</v>
      </c>
      <c r="BB79" s="53">
        <v>62.883830337625724</v>
      </c>
      <c r="BC79" s="53">
        <v>63.536532092750939</v>
      </c>
      <c r="BD79" s="53">
        <v>64.535395459618542</v>
      </c>
      <c r="BE79" s="53">
        <v>66.188259262680319</v>
      </c>
      <c r="BF79" s="53">
        <v>68.001991692729987</v>
      </c>
      <c r="BG79" s="53">
        <v>69.792992491764522</v>
      </c>
      <c r="BH79" s="53">
        <v>71.386440055371963</v>
      </c>
      <c r="BI79" s="53">
        <v>72.332001342941638</v>
      </c>
      <c r="BJ79" s="53">
        <v>72.942930590973717</v>
      </c>
    </row>
    <row r="80" spans="1:62">
      <c r="B80" s="54">
        <f t="shared" si="5"/>
        <v>234</v>
      </c>
      <c r="C80" s="50">
        <v>7.8</v>
      </c>
      <c r="D80" s="52" t="e">
        <f>VLOOKUP(Table!C80,'Baby Growth Tracker'!$D$14:$E$99,2,FALSE)</f>
        <v>#N/A</v>
      </c>
      <c r="E80" s="49">
        <f>IF('Baby Growth Tracker'!$C$5="Male",Table!AA80,Table!AS80)</f>
        <v>6.4621207816090003</v>
      </c>
      <c r="F80" s="49">
        <f>IF('Baby Growth Tracker'!$C$5="Male",Table!AB80,Table!AT80)</f>
        <v>6.6439692379989994</v>
      </c>
      <c r="G80" s="49">
        <f>IF('Baby Growth Tracker'!$C$5="Male",Table!AC80,Table!AU80)</f>
        <v>6.9317312972279996</v>
      </c>
      <c r="H80" s="49">
        <f>IF('Baby Growth Tracker'!$C$5="Male",Table!AD80,Table!AV80)</f>
        <v>7.4340969672600004</v>
      </c>
      <c r="I80" s="49">
        <f>IF('Baby Growth Tracker'!$C$5="Male",Table!AE80,Table!AW80)</f>
        <v>8.0249868844800005</v>
      </c>
      <c r="J80" s="49">
        <f>IF('Baby Growth Tracker'!$C$5="Male",Table!AF80,Table!AX80)</f>
        <v>8.65177977952</v>
      </c>
      <c r="K80" s="49">
        <f>IF('Baby Growth Tracker'!$C$5="Male",Table!AG80,Table!AY80)</f>
        <v>9.2478897168499987</v>
      </c>
      <c r="L80" s="49">
        <f>IF('Baby Growth Tracker'!$C$5="Male",Table!AH80,Table!AZ80)</f>
        <v>9.6196262120899991</v>
      </c>
      <c r="M80" s="49">
        <f>IF('Baby Growth Tracker'!$C$5="Male",Table!AI80,Table!BA80)</f>
        <v>9.8672045365370007</v>
      </c>
      <c r="N80" s="49" t="e">
        <f t="shared" si="3"/>
        <v>#N/A</v>
      </c>
      <c r="O80" s="50">
        <v>7.8</v>
      </c>
      <c r="P80" s="52" t="e">
        <f>VLOOKUP(Table!O80,'Baby Growth Tracker'!$D$14:$F$99,3,FALSE)</f>
        <v>#N/A</v>
      </c>
      <c r="Q80" s="49">
        <f>IF('Baby Growth Tracker'!$C$5="Male",Table!AJ80,Table!BB80)</f>
        <v>63.019574996030322</v>
      </c>
      <c r="R80" s="49">
        <f>IF('Baby Growth Tracker'!$C$5="Male",Table!AK80,Table!BC80)</f>
        <v>63.673789007191061</v>
      </c>
      <c r="S80" s="49">
        <f>IF('Baby Growth Tracker'!$C$5="Male",Table!AL80,Table!BD80)</f>
        <v>64.674911543891866</v>
      </c>
      <c r="T80" s="49">
        <f>IF('Baby Growth Tracker'!$C$5="Male",Table!AM80,Table!BE80)</f>
        <v>66.331371112286121</v>
      </c>
      <c r="U80" s="49">
        <f>IF('Baby Growth Tracker'!$C$5="Male",Table!AN80,Table!BF80)</f>
        <v>68.148851773627996</v>
      </c>
      <c r="V80" s="49">
        <f>IF('Baby Growth Tracker'!$C$5="Male",Table!AO80,Table!BG80)</f>
        <v>69.943358984899447</v>
      </c>
      <c r="W80" s="49">
        <f>IF('Baby Growth Tracker'!$C$5="Male",Table!AP80,Table!BH80)</f>
        <v>71.539769544393778</v>
      </c>
      <c r="X80" s="49">
        <f>IF('Baby Growth Tracker'!$C$5="Male",Table!AQ80,Table!BI80)</f>
        <v>72.487021482534388</v>
      </c>
      <c r="Y80" s="49">
        <f>IF('Baby Growth Tracker'!$C$5="Male",Table!AR80,Table!BJ80)</f>
        <v>73.099016867983693</v>
      </c>
      <c r="Z80" s="49" t="e">
        <f t="shared" si="4"/>
        <v>#N/A</v>
      </c>
      <c r="AA80" s="49">
        <v>7.097257171399999</v>
      </c>
      <c r="AB80" s="49">
        <v>7.2869527007000006</v>
      </c>
      <c r="AC80" s="49">
        <v>7.5900748831999989</v>
      </c>
      <c r="AD80" s="49">
        <v>8.1280947749999974</v>
      </c>
      <c r="AE80" s="49">
        <v>8.7757186804000007</v>
      </c>
      <c r="AF80" s="49">
        <v>9.4807212751999987</v>
      </c>
      <c r="AG80" s="49">
        <v>10.168928881000003</v>
      </c>
      <c r="AH80" s="49">
        <v>10.607040927000002</v>
      </c>
      <c r="AI80" s="49">
        <v>10.902698160999998</v>
      </c>
      <c r="AJ80" s="49">
        <v>65.226390761080211</v>
      </c>
      <c r="AK80" s="49">
        <v>65.772434983413191</v>
      </c>
      <c r="AL80" s="49">
        <v>66.634725756052873</v>
      </c>
      <c r="AM80" s="49">
        <v>68.13691634630166</v>
      </c>
      <c r="AN80" s="49">
        <v>69.903051071213014</v>
      </c>
      <c r="AO80" s="49">
        <v>71.781272870408017</v>
      </c>
      <c r="AP80" s="49">
        <v>73.577160606624474</v>
      </c>
      <c r="AQ80" s="49">
        <v>74.703818444987476</v>
      </c>
      <c r="AR80" s="49">
        <v>75.457637852132791</v>
      </c>
      <c r="AS80" s="53">
        <v>6.4621207816090003</v>
      </c>
      <c r="AT80" s="53">
        <v>6.6439692379989994</v>
      </c>
      <c r="AU80" s="53">
        <v>6.9317312972279996</v>
      </c>
      <c r="AV80" s="53">
        <v>7.4340969672600004</v>
      </c>
      <c r="AW80" s="53">
        <v>8.0249868844800005</v>
      </c>
      <c r="AX80" s="53">
        <v>8.65177977952</v>
      </c>
      <c r="AY80" s="53">
        <v>9.2478897168499987</v>
      </c>
      <c r="AZ80" s="53">
        <v>9.6196262120899991</v>
      </c>
      <c r="BA80" s="53">
        <v>9.8672045365370007</v>
      </c>
      <c r="BB80" s="53">
        <v>63.019574996030322</v>
      </c>
      <c r="BC80" s="53">
        <v>63.673789007191061</v>
      </c>
      <c r="BD80" s="53">
        <v>64.674911543891866</v>
      </c>
      <c r="BE80" s="53">
        <v>66.331371112286121</v>
      </c>
      <c r="BF80" s="53">
        <v>68.148851773627996</v>
      </c>
      <c r="BG80" s="53">
        <v>69.943358984899447</v>
      </c>
      <c r="BH80" s="53">
        <v>71.539769544393778</v>
      </c>
      <c r="BI80" s="53">
        <v>72.487021482534388</v>
      </c>
      <c r="BJ80" s="53">
        <v>73.099016867983693</v>
      </c>
    </row>
    <row r="81" spans="1:62">
      <c r="B81" s="54">
        <f t="shared" si="5"/>
        <v>237</v>
      </c>
      <c r="C81" s="50">
        <v>7.9</v>
      </c>
      <c r="D81" s="52" t="e">
        <f>VLOOKUP(Table!C81,'Baby Growth Tracker'!$D$14:$E$99,2,FALSE)</f>
        <v>#N/A</v>
      </c>
      <c r="E81" s="49">
        <f>IF('Baby Growth Tracker'!$C$5="Male",Table!AA81,Table!AS81)</f>
        <v>6.4980460440673999</v>
      </c>
      <c r="F81" s="49">
        <f>IF('Baby Growth Tracker'!$C$5="Male",Table!AB81,Table!AT81)</f>
        <v>6.6802678262310993</v>
      </c>
      <c r="G81" s="49">
        <f>IF('Baby Growth Tracker'!$C$5="Male",Table!AC81,Table!AU81)</f>
        <v>6.9686871045221999</v>
      </c>
      <c r="H81" s="49">
        <f>IF('Baby Growth Tracker'!$C$5="Male",Table!AD81,Table!AV81)</f>
        <v>7.4723977775601007</v>
      </c>
      <c r="I81" s="49">
        <f>IF('Baby Growth Tracker'!$C$5="Male",Table!AE81,Table!AW81)</f>
        <v>8.0651953337571012</v>
      </c>
      <c r="J81" s="49">
        <f>IF('Baby Growth Tracker'!$C$5="Male",Table!AF81,Table!AX81)</f>
        <v>8.6943998633024009</v>
      </c>
      <c r="K81" s="49">
        <f>IF('Baby Growth Tracker'!$C$5="Male",Table!AG81,Table!AY81)</f>
        <v>9.2931753387580986</v>
      </c>
      <c r="L81" s="49">
        <f>IF('Baby Growth Tracker'!$C$5="Male",Table!AH81,Table!AZ81)</f>
        <v>9.666757585881399</v>
      </c>
      <c r="M81" s="49">
        <f>IF('Baby Growth Tracker'!$C$5="Male",Table!AI81,Table!BA81)</f>
        <v>9.915643247826301</v>
      </c>
      <c r="N81" s="49" t="e">
        <f t="shared" si="3"/>
        <v>#N/A</v>
      </c>
      <c r="O81" s="50">
        <v>7.9</v>
      </c>
      <c r="P81" s="52" t="e">
        <f>VLOOKUP(Table!O81,'Baby Growth Tracker'!$D$14:$F$99,3,FALSE)</f>
        <v>#N/A</v>
      </c>
      <c r="Q81" s="49">
        <f>IF('Baby Growth Tracker'!$C$5="Male",Table!AJ81,Table!BB81)</f>
        <v>63.154532671483786</v>
      </c>
      <c r="R81" s="49">
        <f>IF('Baby Growth Tracker'!$C$5="Male",Table!AK81,Table!BC81)</f>
        <v>63.810249304621955</v>
      </c>
      <c r="S81" s="49">
        <f>IF('Baby Growth Tracker'!$C$5="Male",Table!AL81,Table!BD81)</f>
        <v>64.81361898246432</v>
      </c>
      <c r="T81" s="49">
        <f>IF('Baby Growth Tracker'!$C$5="Male",Table!AM81,Table!BE81)</f>
        <v>66.473661451990338</v>
      </c>
      <c r="U81" s="49">
        <f>IF('Baby Growth Tracker'!$C$5="Male",Table!AN81,Table!BF81)</f>
        <v>68.294886010387302</v>
      </c>
      <c r="V81" s="49">
        <f>IF('Baby Growth Tracker'!$C$5="Male",Table!AO81,Table!BG81)</f>
        <v>70.092905037924396</v>
      </c>
      <c r="W81" s="49">
        <f>IF('Baby Growth Tracker'!$C$5="Male",Table!AP81,Table!BH81)</f>
        <v>71.692291212245266</v>
      </c>
      <c r="X81" s="49">
        <f>IF('Baby Growth Tracker'!$C$5="Male",Table!AQ81,Table!BI81)</f>
        <v>72.641244669060328</v>
      </c>
      <c r="Y81" s="49">
        <f>IF('Baby Growth Tracker'!$C$5="Male",Table!AR81,Table!BJ81)</f>
        <v>73.254314525802613</v>
      </c>
      <c r="Z81" s="49" t="e">
        <f t="shared" si="4"/>
        <v>#N/A</v>
      </c>
      <c r="AA81" s="49">
        <v>7.1349684491999987</v>
      </c>
      <c r="AB81" s="49">
        <v>7.3252861366000008</v>
      </c>
      <c r="AC81" s="49">
        <v>7.6294260315999987</v>
      </c>
      <c r="AD81" s="49">
        <v>8.1693267749999965</v>
      </c>
      <c r="AE81" s="49">
        <v>8.819347414200001</v>
      </c>
      <c r="AF81" s="49">
        <v>9.5271315735999984</v>
      </c>
      <c r="AG81" s="49">
        <v>10.218233928000004</v>
      </c>
      <c r="AH81" s="49">
        <v>10.658283126000002</v>
      </c>
      <c r="AI81" s="49">
        <v>10.955289627999997</v>
      </c>
      <c r="AJ81" s="49">
        <v>65.361983818955693</v>
      </c>
      <c r="AK81" s="49">
        <v>65.909433559088754</v>
      </c>
      <c r="AL81" s="49">
        <v>66.773855914230424</v>
      </c>
      <c r="AM81" s="49">
        <v>68.279497980308619</v>
      </c>
      <c r="AN81" s="49">
        <v>70.049254536902609</v>
      </c>
      <c r="AO81" s="49">
        <v>71.930796267110111</v>
      </c>
      <c r="AP81" s="49">
        <v>73.729331710114749</v>
      </c>
      <c r="AQ81" s="49">
        <v>74.85738188446345</v>
      </c>
      <c r="AR81" s="49">
        <v>75.612015332371314</v>
      </c>
      <c r="AS81" s="53">
        <v>6.4980460440673999</v>
      </c>
      <c r="AT81" s="53">
        <v>6.6802678262310993</v>
      </c>
      <c r="AU81" s="53">
        <v>6.9686871045221999</v>
      </c>
      <c r="AV81" s="53">
        <v>7.4723977775601007</v>
      </c>
      <c r="AW81" s="53">
        <v>8.0651953337571012</v>
      </c>
      <c r="AX81" s="53">
        <v>8.6943998633024009</v>
      </c>
      <c r="AY81" s="53">
        <v>9.2931753387580986</v>
      </c>
      <c r="AZ81" s="53">
        <v>9.666757585881399</v>
      </c>
      <c r="BA81" s="53">
        <v>9.915643247826301</v>
      </c>
      <c r="BB81" s="53">
        <v>63.154532671483786</v>
      </c>
      <c r="BC81" s="53">
        <v>63.810249304621955</v>
      </c>
      <c r="BD81" s="53">
        <v>64.81361898246432</v>
      </c>
      <c r="BE81" s="53">
        <v>66.473661451990338</v>
      </c>
      <c r="BF81" s="53">
        <v>68.294886010387302</v>
      </c>
      <c r="BG81" s="53">
        <v>70.092905037924396</v>
      </c>
      <c r="BH81" s="53">
        <v>71.692291212245266</v>
      </c>
      <c r="BI81" s="53">
        <v>72.641244669060328</v>
      </c>
      <c r="BJ81" s="53">
        <v>73.254314525802613</v>
      </c>
    </row>
    <row r="82" spans="1:62">
      <c r="A82" s="49" t="s">
        <v>11</v>
      </c>
      <c r="B82" s="54">
        <f t="shared" si="5"/>
        <v>240</v>
      </c>
      <c r="C82" s="50">
        <v>8</v>
      </c>
      <c r="D82" s="52" t="e">
        <f>VLOOKUP(Table!C82,'Baby Growth Tracker'!$D$14:$E$99,2,FALSE)</f>
        <v>#N/A</v>
      </c>
      <c r="E82" s="49">
        <f>IF('Baby Growth Tracker'!$C$5="Male",Table!AA82,Table!AS82)</f>
        <v>6.5336957046190802</v>
      </c>
      <c r="F82" s="49">
        <f>IF('Baby Growth Tracker'!$C$5="Male",Table!AB82,Table!AT82)</f>
        <v>6.7162869561306895</v>
      </c>
      <c r="G82" s="49">
        <f>IF('Baby Growth Tracker'!$C$5="Male",Table!AC82,Table!AU82)</f>
        <v>7.0053568225947398</v>
      </c>
      <c r="H82" s="49">
        <f>IF('Baby Growth Tracker'!$C$5="Male",Table!AD82,Table!AV82)</f>
        <v>7.5103995985802605</v>
      </c>
      <c r="I82" s="49">
        <f>IF('Baby Growth Tracker'!$C$5="Male",Table!AE82,Table!AW82)</f>
        <v>8.1050880120988911</v>
      </c>
      <c r="J82" s="49">
        <f>IF('Baby Growth Tracker'!$C$5="Male",Table!AF82,Table!AX82)</f>
        <v>8.7366852962619017</v>
      </c>
      <c r="K82" s="49">
        <f>IF('Baby Growth Tracker'!$C$5="Male",Table!AG82,Table!AY82)</f>
        <v>9.3381081543662781</v>
      </c>
      <c r="L82" s="49">
        <f>IF('Baby Growth Tracker'!$C$5="Male",Table!AH82,Table!AZ82)</f>
        <v>9.7135250892910197</v>
      </c>
      <c r="M82" s="49">
        <f>IF('Baby Growth Tracker'!$C$5="Male",Table!AI82,Table!BA82)</f>
        <v>9.9637109437485716</v>
      </c>
      <c r="N82" s="49" t="e">
        <f t="shared" si="3"/>
        <v>#N/A</v>
      </c>
      <c r="O82" s="50">
        <v>8</v>
      </c>
      <c r="P82" s="52" t="e">
        <f>VLOOKUP(Table!O82,'Baby Growth Tracker'!$D$14:$F$99,3,FALSE)</f>
        <v>#N/A</v>
      </c>
      <c r="Q82" s="49">
        <f>IF('Baby Growth Tracker'!$C$5="Male",Table!AJ82,Table!BB82)</f>
        <v>63.288715096385566</v>
      </c>
      <c r="R82" s="49">
        <f>IF('Baby Growth Tracker'!$C$5="Male",Table!AK82,Table!BC82)</f>
        <v>63.945924861087541</v>
      </c>
      <c r="S82" s="49">
        <f>IF('Baby Growth Tracker'!$C$5="Male",Table!AL82,Table!BD82)</f>
        <v>64.951529816471663</v>
      </c>
      <c r="T82" s="49">
        <f>IF('Baby Growth Tracker'!$C$5="Male",Table!AM82,Table!BE82)</f>
        <v>66.61514245186271</v>
      </c>
      <c r="U82" s="49">
        <f>IF('Baby Growth Tracker'!$C$5="Male",Table!AN82,Table!BF82)</f>
        <v>68.440106509988397</v>
      </c>
      <c r="V82" s="49">
        <f>IF('Baby Growth Tracker'!$C$5="Male",Table!AO82,Table!BG82)</f>
        <v>70.241642488418279</v>
      </c>
      <c r="W82" s="49">
        <f>IF('Baby Growth Tracker'!$C$5="Male",Table!AP82,Table!BH82)</f>
        <v>71.84401648632219</v>
      </c>
      <c r="X82" s="49">
        <f>IF('Baby Growth Tracker'!$C$5="Male",Table!AQ82,Table!BI82)</f>
        <v>72.794682011549114</v>
      </c>
      <c r="Y82" s="49">
        <f>IF('Baby Growth Tracker'!$C$5="Male",Table!AR82,Table!BJ82)</f>
        <v>73.408834438344826</v>
      </c>
      <c r="Z82" s="49" t="e">
        <f t="shared" si="4"/>
        <v>#N/A</v>
      </c>
      <c r="AA82" s="49">
        <v>7.1726797270000002</v>
      </c>
      <c r="AB82" s="49">
        <v>7.3636195724999993</v>
      </c>
      <c r="AC82" s="49">
        <v>7.6687771799999993</v>
      </c>
      <c r="AD82" s="49">
        <v>8.2105587749999991</v>
      </c>
      <c r="AE82" s="49">
        <v>8.8629761479999996</v>
      </c>
      <c r="AF82" s="49">
        <v>9.5735418719999998</v>
      </c>
      <c r="AG82" s="49">
        <v>10.267538975000001</v>
      </c>
      <c r="AH82" s="49">
        <v>10.709525325</v>
      </c>
      <c r="AI82" s="49">
        <v>11.007881095</v>
      </c>
      <c r="AJ82" s="49">
        <v>65.496659040880033</v>
      </c>
      <c r="AK82" s="49">
        <v>66.045523378045516</v>
      </c>
      <c r="AL82" s="49">
        <v>66.912089745360745</v>
      </c>
      <c r="AM82" s="49">
        <v>68.421199429537779</v>
      </c>
      <c r="AN82" s="49">
        <v>70.194588029687623</v>
      </c>
      <c r="AO82" s="49">
        <v>72.079450491716798</v>
      </c>
      <c r="AP82" s="49">
        <v>73.880625114698802</v>
      </c>
      <c r="AQ82" s="49">
        <v>75.010057840205519</v>
      </c>
      <c r="AR82" s="49">
        <v>75.765496945231888</v>
      </c>
      <c r="AS82" s="53">
        <v>6.5336957046190802</v>
      </c>
      <c r="AT82" s="53">
        <v>6.7162869561306895</v>
      </c>
      <c r="AU82" s="53">
        <v>7.0053568225947398</v>
      </c>
      <c r="AV82" s="53">
        <v>7.5103995985802605</v>
      </c>
      <c r="AW82" s="53">
        <v>8.1050880120988911</v>
      </c>
      <c r="AX82" s="53">
        <v>8.7366852962619017</v>
      </c>
      <c r="AY82" s="53">
        <v>9.3381081543662781</v>
      </c>
      <c r="AZ82" s="53">
        <v>9.7135250892910197</v>
      </c>
      <c r="BA82" s="53">
        <v>9.9637109437485716</v>
      </c>
      <c r="BB82" s="53">
        <v>63.288715096385566</v>
      </c>
      <c r="BC82" s="53">
        <v>63.945924861087541</v>
      </c>
      <c r="BD82" s="53">
        <v>64.951529816471663</v>
      </c>
      <c r="BE82" s="53">
        <v>66.61514245186271</v>
      </c>
      <c r="BF82" s="53">
        <v>68.440106509988397</v>
      </c>
      <c r="BG82" s="53">
        <v>70.241642488418279</v>
      </c>
      <c r="BH82" s="53">
        <v>71.84401648632219</v>
      </c>
      <c r="BI82" s="53">
        <v>72.794682011549114</v>
      </c>
      <c r="BJ82" s="53">
        <v>73.408834438344826</v>
      </c>
    </row>
    <row r="83" spans="1:62">
      <c r="B83" s="54">
        <f t="shared" si="5"/>
        <v>243</v>
      </c>
      <c r="C83" s="50">
        <v>8.1</v>
      </c>
      <c r="D83" s="52" t="e">
        <f>VLOOKUP(Table!C83,'Baby Growth Tracker'!$D$14:$E$99,2,FALSE)</f>
        <v>#N/A</v>
      </c>
      <c r="E83" s="49">
        <f>IF('Baby Growth Tracker'!$C$5="Male",Table!AA83,Table!AS83)</f>
        <v>6.5690720528827553</v>
      </c>
      <c r="F83" s="49">
        <f>IF('Baby Growth Tracker'!$C$5="Male",Table!AB83,Table!AT83)</f>
        <v>6.7520289874473916</v>
      </c>
      <c r="G83" s="49">
        <f>IF('Baby Growth Tracker'!$C$5="Male",Table!AC83,Table!AU83)</f>
        <v>7.0417429336455708</v>
      </c>
      <c r="H83" s="49">
        <f>IF('Baby Growth Tracker'!$C$5="Male",Table!AD83,Table!AV83)</f>
        <v>7.5481051538802291</v>
      </c>
      <c r="I83" s="49">
        <f>IF('Baby Growth Tracker'!$C$5="Male",Table!AE83,Table!AW83)</f>
        <v>8.144667959186549</v>
      </c>
      <c r="J83" s="49">
        <f>IF('Baby Growth Tracker'!$C$5="Male",Table!AF83,Table!AX83)</f>
        <v>8.7786394759346695</v>
      </c>
      <c r="K83" s="49">
        <f>IF('Baby Growth Tracker'!$C$5="Male",Table!AG83,Table!AY83)</f>
        <v>9.3826919111752005</v>
      </c>
      <c r="L83" s="49">
        <f>IF('Baby Growth Tracker'!$C$5="Male",Table!AH83,Table!AZ83)</f>
        <v>9.7599326892244012</v>
      </c>
      <c r="M83" s="49">
        <f>IF('Baby Growth Tracker'!$C$5="Male",Table!AI83,Table!BA83)</f>
        <v>10.011411737086254</v>
      </c>
      <c r="N83" s="49" t="e">
        <f t="shared" si="3"/>
        <v>#N/A</v>
      </c>
      <c r="O83" s="50">
        <v>8.1</v>
      </c>
      <c r="P83" s="52" t="e">
        <f>VLOOKUP(Table!O83,'Baby Growth Tracker'!$D$14:$F$99,3,FALSE)</f>
        <v>#N/A</v>
      </c>
      <c r="Q83" s="49">
        <f>IF('Baby Growth Tracker'!$C$5="Male",Table!AJ83,Table!BB83)</f>
        <v>63.422133741202977</v>
      </c>
      <c r="R83" s="49">
        <f>IF('Baby Growth Tracker'!$C$5="Male",Table!AK83,Table!BC83)</f>
        <v>64.080827287953198</v>
      </c>
      <c r="S83" s="49">
        <f>IF('Baby Growth Tracker'!$C$5="Male",Table!AL83,Table!BD83)</f>
        <v>65.088655819343145</v>
      </c>
      <c r="T83" s="49">
        <f>IF('Baby Growth Tracker'!$C$5="Male",Table!AM83,Table!BE83)</f>
        <v>66.755826012537511</v>
      </c>
      <c r="U83" s="49">
        <f>IF('Baby Growth Tracker'!$C$5="Male",Table!AN83,Table!BF83)</f>
        <v>68.584525113059897</v>
      </c>
      <c r="V83" s="49">
        <f>IF('Baby Growth Tracker'!$C$5="Male",Table!AO83,Table!BG83)</f>
        <v>70.389582916050557</v>
      </c>
      <c r="W83" s="49">
        <f>IF('Baby Growth Tracker'!$C$5="Male",Table!AP83,Table!BH83)</f>
        <v>71.994956548327437</v>
      </c>
      <c r="X83" s="49">
        <f>IF('Baby Growth Tracker'!$C$5="Male",Table!AQ83,Table!BI83)</f>
        <v>72.94734438274395</v>
      </c>
      <c r="Y83" s="49">
        <f>IF('Baby Growth Tracker'!$C$5="Male",Table!AR83,Table!BJ83)</f>
        <v>73.562587250185786</v>
      </c>
      <c r="Z83" s="49" t="e">
        <f t="shared" si="4"/>
        <v>#N/A</v>
      </c>
      <c r="AA83" s="49">
        <v>7.2103910047999999</v>
      </c>
      <c r="AB83" s="49">
        <v>7.4019530083999996</v>
      </c>
      <c r="AC83" s="49">
        <v>7.7081283283999991</v>
      </c>
      <c r="AD83" s="49">
        <v>8.2517907749999999</v>
      </c>
      <c r="AE83" s="49">
        <v>8.9066048817999999</v>
      </c>
      <c r="AF83" s="49">
        <v>9.6199521703999995</v>
      </c>
      <c r="AG83" s="49">
        <v>10.316844022000002</v>
      </c>
      <c r="AH83" s="49">
        <v>10.760767524</v>
      </c>
      <c r="AI83" s="49">
        <v>11.060472561999999</v>
      </c>
      <c r="AJ83" s="49">
        <v>65.630430939515804</v>
      </c>
      <c r="AK83" s="49">
        <v>66.180718747918348</v>
      </c>
      <c r="AL83" s="49">
        <v>67.049441255071386</v>
      </c>
      <c r="AM83" s="49">
        <v>68.562034247146229</v>
      </c>
      <c r="AN83" s="49">
        <v>70.339064713385667</v>
      </c>
      <c r="AO83" s="49">
        <v>72.227248496540426</v>
      </c>
      <c r="AP83" s="49">
        <v>74.031053798865116</v>
      </c>
      <c r="AQ83" s="49">
        <v>75.161859435222368</v>
      </c>
      <c r="AR83" s="49">
        <v>75.918095970055333</v>
      </c>
      <c r="AS83" s="53">
        <v>6.5690720528827553</v>
      </c>
      <c r="AT83" s="53">
        <v>6.7520289874473916</v>
      </c>
      <c r="AU83" s="53">
        <v>7.0417429336455708</v>
      </c>
      <c r="AV83" s="53">
        <v>7.5481051538802291</v>
      </c>
      <c r="AW83" s="53">
        <v>8.144667959186549</v>
      </c>
      <c r="AX83" s="53">
        <v>8.7786394759346695</v>
      </c>
      <c r="AY83" s="53">
        <v>9.3826919111752005</v>
      </c>
      <c r="AZ83" s="53">
        <v>9.7599326892244012</v>
      </c>
      <c r="BA83" s="53">
        <v>10.011411737086254</v>
      </c>
      <c r="BB83" s="53">
        <v>63.422133741202977</v>
      </c>
      <c r="BC83" s="53">
        <v>64.080827287953198</v>
      </c>
      <c r="BD83" s="53">
        <v>65.088655819343145</v>
      </c>
      <c r="BE83" s="53">
        <v>66.755826012537511</v>
      </c>
      <c r="BF83" s="53">
        <v>68.584525113059897</v>
      </c>
      <c r="BG83" s="53">
        <v>70.389582916050557</v>
      </c>
      <c r="BH83" s="53">
        <v>71.994956548327437</v>
      </c>
      <c r="BI83" s="53">
        <v>72.94734438274395</v>
      </c>
      <c r="BJ83" s="53">
        <v>73.562587250185786</v>
      </c>
    </row>
    <row r="84" spans="1:62">
      <c r="B84" s="54">
        <f t="shared" si="5"/>
        <v>245.99999999999997</v>
      </c>
      <c r="C84" s="50">
        <v>8.1999999999999993</v>
      </c>
      <c r="D84" s="52" t="e">
        <f>VLOOKUP(Table!C84,'Baby Growth Tracker'!$D$14:$E$99,2,FALSE)</f>
        <v>#N/A</v>
      </c>
      <c r="E84" s="49">
        <f>IF('Baby Growth Tracker'!$C$5="Male",Table!AA84,Table!AS84)</f>
        <v>6.6041773646026343</v>
      </c>
      <c r="F84" s="49">
        <f>IF('Baby Growth Tracker'!$C$5="Male",Table!AB84,Table!AT84)</f>
        <v>6.7874962655007591</v>
      </c>
      <c r="G84" s="49">
        <f>IF('Baby Growth Tracker'!$C$5="Male",Table!AC84,Table!AU84)</f>
        <v>7.0778479042964459</v>
      </c>
      <c r="H84" s="49">
        <f>IF('Baby Growth Tracker'!$C$5="Male",Table!AD84,Table!AV84)</f>
        <v>7.5855171488596218</v>
      </c>
      <c r="I84" s="49">
        <f>IF('Baby Growth Tracker'!$C$5="Male",Table!AE84,Table!AW84)</f>
        <v>8.1839381929776298</v>
      </c>
      <c r="J84" s="49">
        <f>IF('Baby Growth Tracker'!$C$5="Male",Table!AF84,Table!AX84)</f>
        <v>8.8202657742067672</v>
      </c>
      <c r="K84" s="49">
        <f>IF('Baby Growth Tracker'!$C$5="Male",Table!AG84,Table!AY84)</f>
        <v>9.4269303275080532</v>
      </c>
      <c r="L84" s="49">
        <f>IF('Baby Growth Tracker'!$C$5="Male",Table!AH84,Table!AZ84)</f>
        <v>9.8059843214183804</v>
      </c>
      <c r="M84" s="49">
        <f>IF('Baby Growth Tracker'!$C$5="Male",Table!AI84,Table!BA84)</f>
        <v>10.05874970823931</v>
      </c>
      <c r="N84" s="49" t="e">
        <f t="shared" si="3"/>
        <v>#N/A</v>
      </c>
      <c r="O84" s="50">
        <v>8.1999999999999993</v>
      </c>
      <c r="P84" s="52" t="e">
        <f>VLOOKUP(Table!O84,'Baby Growth Tracker'!$D$14:$F$99,3,FALSE)</f>
        <v>#N/A</v>
      </c>
      <c r="Q84" s="49">
        <f>IF('Baby Growth Tracker'!$C$5="Male",Table!AJ84,Table!BB84)</f>
        <v>63.554799821944535</v>
      </c>
      <c r="R84" s="49">
        <f>IF('Baby Growth Tracker'!$C$5="Male",Table!AK84,Table!BC84)</f>
        <v>64.214967939439305</v>
      </c>
      <c r="S84" s="49">
        <f>IF('Baby Growth Tracker'!$C$5="Male",Table!AL84,Table!BD84)</f>
        <v>65.225008504399412</v>
      </c>
      <c r="T84" s="49">
        <f>IF('Baby Growth Tracker'!$C$5="Male",Table!AM84,Table!BE84)</f>
        <v>66.895723772832767</v>
      </c>
      <c r="U84" s="49">
        <f>IF('Baby Growth Tracker'!$C$5="Male",Table!AN84,Table!BF84)</f>
        <v>68.72815340137889</v>
      </c>
      <c r="V84" s="49">
        <f>IF('Baby Growth Tracker'!$C$5="Male",Table!AO84,Table!BG84)</f>
        <v>70.536737649796819</v>
      </c>
      <c r="W84" s="49">
        <f>IF('Baby Growth Tracker'!$C$5="Male",Table!AP84,Table!BH84)</f>
        <v>72.145122341078135</v>
      </c>
      <c r="X84" s="49">
        <f>IF('Baby Growth Tracker'!$C$5="Male",Table!AQ84,Table!BI84)</f>
        <v>73.09924242559218</v>
      </c>
      <c r="Y84" s="49">
        <f>IF('Baby Growth Tracker'!$C$5="Male",Table!AR84,Table!BJ84)</f>
        <v>73.715583382817641</v>
      </c>
      <c r="Z84" s="49" t="e">
        <f t="shared" si="4"/>
        <v>#N/A</v>
      </c>
      <c r="AA84" s="49">
        <v>7.2481022825999997</v>
      </c>
      <c r="AB84" s="49">
        <v>7.4402864442999999</v>
      </c>
      <c r="AC84" s="49">
        <v>7.7474794767999988</v>
      </c>
      <c r="AD84" s="49">
        <v>8.2930227750000007</v>
      </c>
      <c r="AE84" s="49">
        <v>8.9502336156000002</v>
      </c>
      <c r="AF84" s="49">
        <v>9.6663624687999992</v>
      </c>
      <c r="AG84" s="49">
        <v>10.366149069000002</v>
      </c>
      <c r="AH84" s="49">
        <v>10.812009723000001</v>
      </c>
      <c r="AI84" s="49">
        <v>11.113064028999998</v>
      </c>
      <c r="AJ84" s="49">
        <v>65.763313692191204</v>
      </c>
      <c r="AK84" s="49">
        <v>66.315033647055884</v>
      </c>
      <c r="AL84" s="49">
        <v>67.185924128561012</v>
      </c>
      <c r="AM84" s="49">
        <v>68.702015679129957</v>
      </c>
      <c r="AN84" s="49">
        <v>70.482697456356803</v>
      </c>
      <c r="AO84" s="49">
        <v>72.374202945564278</v>
      </c>
      <c r="AP84" s="49">
        <v>74.180630453594546</v>
      </c>
      <c r="AQ84" s="49">
        <v>75.31279950209391</v>
      </c>
      <c r="AR84" s="49">
        <v>76.069825392156474</v>
      </c>
      <c r="AS84" s="53">
        <v>6.6041773646026343</v>
      </c>
      <c r="AT84" s="53">
        <v>6.7874962655007591</v>
      </c>
      <c r="AU84" s="53">
        <v>7.0778479042964459</v>
      </c>
      <c r="AV84" s="53">
        <v>7.5855171488596218</v>
      </c>
      <c r="AW84" s="53">
        <v>8.1839381929776298</v>
      </c>
      <c r="AX84" s="53">
        <v>8.8202657742067672</v>
      </c>
      <c r="AY84" s="53">
        <v>9.4269303275080532</v>
      </c>
      <c r="AZ84" s="53">
        <v>9.8059843214183804</v>
      </c>
      <c r="BA84" s="53">
        <v>10.05874970823931</v>
      </c>
      <c r="BB84" s="53">
        <v>63.554799821944535</v>
      </c>
      <c r="BC84" s="53">
        <v>64.214967939439305</v>
      </c>
      <c r="BD84" s="53">
        <v>65.225008504399412</v>
      </c>
      <c r="BE84" s="53">
        <v>66.895723772832767</v>
      </c>
      <c r="BF84" s="53">
        <v>68.72815340137889</v>
      </c>
      <c r="BG84" s="53">
        <v>70.536737649796819</v>
      </c>
      <c r="BH84" s="53">
        <v>72.145122341078135</v>
      </c>
      <c r="BI84" s="53">
        <v>73.09924242559218</v>
      </c>
      <c r="BJ84" s="53">
        <v>73.715583382817641</v>
      </c>
    </row>
    <row r="85" spans="1:62">
      <c r="B85" s="54">
        <f t="shared" si="5"/>
        <v>249.00000000000003</v>
      </c>
      <c r="C85" s="50">
        <v>8.3000000000000007</v>
      </c>
      <c r="D85" s="52" t="e">
        <f>VLOOKUP(Table!C85,'Baby Growth Tracker'!$D$14:$E$99,2,FALSE)</f>
        <v>#N/A</v>
      </c>
      <c r="E85" s="49">
        <f>IF('Baby Growth Tracker'!$C$5="Male",Table!AA85,Table!AS85)</f>
        <v>6.6390139017184087</v>
      </c>
      <c r="F85" s="49">
        <f>IF('Baby Growth Tracker'!$C$5="Male",Table!AB85,Table!AT85)</f>
        <v>6.8226911212447359</v>
      </c>
      <c r="G85" s="49">
        <f>IF('Baby Growth Tracker'!$C$5="Male",Table!AC85,Table!AU85)</f>
        <v>7.1136741856550207</v>
      </c>
      <c r="H85" s="49">
        <f>IF('Baby Growth Tracker'!$C$5="Male",Table!AD85,Table!AV85)</f>
        <v>7.6226382708381246</v>
      </c>
      <c r="I85" s="49">
        <f>IF('Baby Growth Tracker'!$C$5="Male",Table!AE85,Table!AW85)</f>
        <v>8.2229017098185544</v>
      </c>
      <c r="J85" s="49">
        <f>IF('Baby Growth Tracker'!$C$5="Male",Table!AF85,Table!AX85)</f>
        <v>8.861567537461827</v>
      </c>
      <c r="K85" s="49">
        <f>IF('Baby Growth Tracker'!$C$5="Male",Table!AG85,Table!AY85)</f>
        <v>9.4708270926834324</v>
      </c>
      <c r="L85" s="49">
        <f>IF('Baby Growth Tracker'!$C$5="Male",Table!AH85,Table!AZ85)</f>
        <v>9.8516838906229083</v>
      </c>
      <c r="M85" s="49">
        <f>IF('Baby Growth Tracker'!$C$5="Male",Table!AI85,Table!BA85)</f>
        <v>10.105728905410295</v>
      </c>
      <c r="N85" s="49" t="e">
        <f t="shared" si="3"/>
        <v>#N/A</v>
      </c>
      <c r="O85" s="50">
        <v>8.3000000000000007</v>
      </c>
      <c r="P85" s="52" t="e">
        <f>VLOOKUP(Table!O85,'Baby Growth Tracker'!$D$14:$F$99,3,FALSE)</f>
        <v>#N/A</v>
      </c>
      <c r="Q85" s="49">
        <f>IF('Baby Growth Tracker'!$C$5="Male",Table!AJ85,Table!BB85)</f>
        <v>63.686724307380693</v>
      </c>
      <c r="R85" s="49">
        <f>IF('Baby Growth Tracker'!$C$5="Male",Table!AK85,Table!BC85)</f>
        <v>64.348357919900735</v>
      </c>
      <c r="S85" s="49">
        <f>IF('Baby Growth Tracker'!$C$5="Male",Table!AL85,Table!BD85)</f>
        <v>65.360599132194906</v>
      </c>
      <c r="T85" s="49">
        <f>IF('Baby Growth Tracker'!$C$5="Male",Table!AM85,Table!BE85)</f>
        <v>67.03484711711404</v>
      </c>
      <c r="U85" s="49">
        <f>IF('Baby Growth Tracker'!$C$5="Male",Table!AN85,Table!BF85)</f>
        <v>68.871002705120645</v>
      </c>
      <c r="V85" s="49">
        <f>IF('Baby Growth Tracker'!$C$5="Male",Table!AO85,Table!BG85)</f>
        <v>70.683117774914365</v>
      </c>
      <c r="W85" s="49">
        <f>IF('Baby Growth Tracker'!$C$5="Male",Table!AP85,Table!BH85)</f>
        <v>72.294524575088047</v>
      </c>
      <c r="X85" s="49">
        <f>IF('Baby Growth Tracker'!$C$5="Male",Table!AQ85,Table!BI85)</f>
        <v>73.250386559523278</v>
      </c>
      <c r="Y85" s="49">
        <f>IF('Baby Growth Tracker'!$C$5="Male",Table!AR85,Table!BJ85)</f>
        <v>73.867833040700944</v>
      </c>
      <c r="Z85" s="49" t="e">
        <f t="shared" si="4"/>
        <v>#N/A</v>
      </c>
      <c r="AA85" s="49">
        <v>7.2858135603999994</v>
      </c>
      <c r="AB85" s="49">
        <v>7.4786198802000001</v>
      </c>
      <c r="AC85" s="49">
        <v>7.7868306251999986</v>
      </c>
      <c r="AD85" s="49">
        <v>8.3342547750000016</v>
      </c>
      <c r="AE85" s="49">
        <v>8.9938623494000005</v>
      </c>
      <c r="AF85" s="49">
        <v>9.7127727671999988</v>
      </c>
      <c r="AG85" s="49">
        <v>10.415454116000003</v>
      </c>
      <c r="AH85" s="49">
        <v>10.863251922000002</v>
      </c>
      <c r="AI85" s="49">
        <v>11.165655495999998</v>
      </c>
      <c r="AJ85" s="49">
        <v>65.895321150717578</v>
      </c>
      <c r="AK85" s="49">
        <v>66.448481734117209</v>
      </c>
      <c r="AL85" s="49">
        <v>67.321551739876298</v>
      </c>
      <c r="AM85" s="49">
        <v>68.841156673130882</v>
      </c>
      <c r="AN85" s="49">
        <v>70.625498839907877</v>
      </c>
      <c r="AO85" s="49">
        <v>72.5203262226091</v>
      </c>
      <c r="AP85" s="49">
        <v>74.329367490499948</v>
      </c>
      <c r="AQ85" s="49">
        <v>75.462890591203447</v>
      </c>
      <c r="AR85" s="49">
        <v>76.220697911168955</v>
      </c>
      <c r="AS85" s="53">
        <v>6.6390139017184087</v>
      </c>
      <c r="AT85" s="53">
        <v>6.8226911212447359</v>
      </c>
      <c r="AU85" s="53">
        <v>7.1136741856550207</v>
      </c>
      <c r="AV85" s="53">
        <v>7.6226382708381246</v>
      </c>
      <c r="AW85" s="53">
        <v>8.2229017098185544</v>
      </c>
      <c r="AX85" s="53">
        <v>8.861567537461827</v>
      </c>
      <c r="AY85" s="53">
        <v>9.4708270926834324</v>
      </c>
      <c r="AZ85" s="53">
        <v>9.8516838906229083</v>
      </c>
      <c r="BA85" s="53">
        <v>10.105728905410295</v>
      </c>
      <c r="BB85" s="53">
        <v>63.686724307380693</v>
      </c>
      <c r="BC85" s="53">
        <v>64.348357919900735</v>
      </c>
      <c r="BD85" s="53">
        <v>65.360599132194906</v>
      </c>
      <c r="BE85" s="53">
        <v>67.03484711711404</v>
      </c>
      <c r="BF85" s="53">
        <v>68.871002705120645</v>
      </c>
      <c r="BG85" s="53">
        <v>70.683117774914365</v>
      </c>
      <c r="BH85" s="53">
        <v>72.294524575088047</v>
      </c>
      <c r="BI85" s="53">
        <v>73.250386559523278</v>
      </c>
      <c r="BJ85" s="53">
        <v>73.867833040700944</v>
      </c>
    </row>
    <row r="86" spans="1:62">
      <c r="B86" s="54">
        <f t="shared" si="5"/>
        <v>252</v>
      </c>
      <c r="C86" s="50">
        <v>8.4</v>
      </c>
      <c r="D86" s="52" t="e">
        <f>VLOOKUP(Table!C86,'Baby Growth Tracker'!$D$14:$E$99,2,FALSE)</f>
        <v>#N/A</v>
      </c>
      <c r="E86" s="49">
        <f>IF('Baby Growth Tracker'!$C$5="Male",Table!AA86,Table!AS86)</f>
        <v>6.6735839124345828</v>
      </c>
      <c r="F86" s="49">
        <f>IF('Baby Growth Tracker'!$C$5="Male",Table!AB86,Table!AT86)</f>
        <v>6.8576158713318778</v>
      </c>
      <c r="G86" s="49">
        <f>IF('Baby Growth Tracker'!$C$5="Male",Table!AC86,Table!AU86)</f>
        <v>7.1492242133790507</v>
      </c>
      <c r="H86" s="49">
        <f>IF('Baby Growth Tracker'!$C$5="Male",Table!AD86,Table!AV86)</f>
        <v>7.6594711891358171</v>
      </c>
      <c r="I86" s="49">
        <f>IF('Baby Growth Tracker'!$C$5="Male",Table!AE86,Table!AW86)</f>
        <v>8.2615614845567809</v>
      </c>
      <c r="J86" s="49">
        <f>IF('Baby Growth Tracker'!$C$5="Male",Table!AF86,Table!AX86)</f>
        <v>8.9025480867279931</v>
      </c>
      <c r="K86" s="49">
        <f>IF('Baby Growth Tracker'!$C$5="Male",Table!AG86,Table!AY86)</f>
        <v>9.5143858671873112</v>
      </c>
      <c r="L86" s="49">
        <f>IF('Baby Growth Tracker'!$C$5="Male",Table!AH86,Table!AZ86)</f>
        <v>9.8970352707821334</v>
      </c>
      <c r="M86" s="49">
        <f>IF('Baby Growth Tracker'!$C$5="Male",Table!AI86,Table!BA86)</f>
        <v>10.152353344788795</v>
      </c>
      <c r="N86" s="49" t="e">
        <f t="shared" si="3"/>
        <v>#N/A</v>
      </c>
      <c r="O86" s="50">
        <v>8.4</v>
      </c>
      <c r="P86" s="52" t="e">
        <f>VLOOKUP(Table!O86,'Baby Growth Tracker'!$D$14:$F$99,3,FALSE)</f>
        <v>#N/A</v>
      </c>
      <c r="Q86" s="49">
        <f>IF('Baby Growth Tracker'!$C$5="Male",Table!AJ86,Table!BB86)</f>
        <v>63.817917926021636</v>
      </c>
      <c r="R86" s="49">
        <f>IF('Baby Growth Tracker'!$C$5="Male",Table!AK86,Table!BC86)</f>
        <v>64.48100809086209</v>
      </c>
      <c r="S86" s="49">
        <f>IF('Baby Growth Tracker'!$C$5="Male",Table!AL86,Table!BD86)</f>
        <v>65.495438717614604</v>
      </c>
      <c r="T86" s="49">
        <f>IF('Baby Growth Tracker'!$C$5="Male",Table!AM86,Table!BE86)</f>
        <v>67.173207182412625</v>
      </c>
      <c r="U86" s="49">
        <f>IF('Baby Growth Tracker'!$C$5="Male",Table!AN86,Table!BF86)</f>
        <v>69.013084109867179</v>
      </c>
      <c r="V86" s="49">
        <f>IF('Baby Growth Tracker'!$C$5="Male",Table!AO86,Table!BG86)</f>
        <v>70.828734139686873</v>
      </c>
      <c r="W86" s="49">
        <f>IF('Baby Growth Tracker'!$C$5="Male",Table!AP86,Table!BH86)</f>
        <v>72.443173734933694</v>
      </c>
      <c r="X86" s="49">
        <f>IF('Baby Growth Tracker'!$C$5="Male",Table!AQ86,Table!BI86)</f>
        <v>73.400786986521823</v>
      </c>
      <c r="Y86" s="49">
        <f>IF('Baby Growth Tracker'!$C$5="Male",Table!AR86,Table!BJ86)</f>
        <v>74.01934621712013</v>
      </c>
      <c r="Z86" s="49" t="e">
        <f t="shared" si="4"/>
        <v>#N/A</v>
      </c>
      <c r="AA86" s="49">
        <v>7.3235248381999991</v>
      </c>
      <c r="AB86" s="49">
        <v>7.5169533161000004</v>
      </c>
      <c r="AC86" s="49">
        <v>7.8261817735999983</v>
      </c>
      <c r="AD86" s="49">
        <v>8.3754867750000024</v>
      </c>
      <c r="AE86" s="49">
        <v>9.0374910832000008</v>
      </c>
      <c r="AF86" s="49">
        <v>9.7591830655999985</v>
      </c>
      <c r="AG86" s="49">
        <v>10.464759163000004</v>
      </c>
      <c r="AH86" s="49">
        <v>10.914494121000002</v>
      </c>
      <c r="AI86" s="49">
        <v>11.218246962999997</v>
      </c>
      <c r="AJ86" s="49">
        <v>66.026466850865134</v>
      </c>
      <c r="AK86" s="49">
        <v>66.581076357337153</v>
      </c>
      <c r="AL86" s="49">
        <v>67.456337160872067</v>
      </c>
      <c r="AM86" s="49">
        <v>68.979469886948252</v>
      </c>
      <c r="AN86" s="49">
        <v>70.767481166417937</v>
      </c>
      <c r="AO86" s="49">
        <v>72.665630439228934</v>
      </c>
      <c r="AP86" s="49">
        <v>74.477277049693399</v>
      </c>
      <c r="AQ86" s="49">
        <v>75.612144978691404</v>
      </c>
      <c r="AR86" s="49">
        <v>76.370725949105633</v>
      </c>
      <c r="AS86" s="53">
        <v>6.6735839124345828</v>
      </c>
      <c r="AT86" s="53">
        <v>6.8576158713318778</v>
      </c>
      <c r="AU86" s="53">
        <v>7.1492242133790507</v>
      </c>
      <c r="AV86" s="53">
        <v>7.6594711891358171</v>
      </c>
      <c r="AW86" s="53">
        <v>8.2615614845567809</v>
      </c>
      <c r="AX86" s="53">
        <v>8.9025480867279931</v>
      </c>
      <c r="AY86" s="53">
        <v>9.5143858671873112</v>
      </c>
      <c r="AZ86" s="53">
        <v>9.8970352707821334</v>
      </c>
      <c r="BA86" s="53">
        <v>10.152353344788795</v>
      </c>
      <c r="BB86" s="53">
        <v>63.817917926021636</v>
      </c>
      <c r="BC86" s="53">
        <v>64.48100809086209</v>
      </c>
      <c r="BD86" s="53">
        <v>65.495438717614604</v>
      </c>
      <c r="BE86" s="53">
        <v>67.173207182412625</v>
      </c>
      <c r="BF86" s="53">
        <v>69.013084109867179</v>
      </c>
      <c r="BG86" s="53">
        <v>70.828734139686873</v>
      </c>
      <c r="BH86" s="53">
        <v>72.443173734933694</v>
      </c>
      <c r="BI86" s="53">
        <v>73.400786986521823</v>
      </c>
      <c r="BJ86" s="53">
        <v>74.01934621712013</v>
      </c>
    </row>
    <row r="87" spans="1:62">
      <c r="A87" s="49" t="s">
        <v>11</v>
      </c>
      <c r="B87" s="54">
        <f t="shared" si="5"/>
        <v>255</v>
      </c>
      <c r="C87" s="50">
        <v>8.5</v>
      </c>
      <c r="D87" s="52" t="e">
        <f>VLOOKUP(Table!C87,'Baby Growth Tracker'!$D$14:$E$99,2,FALSE)</f>
        <v>#N/A</v>
      </c>
      <c r="E87" s="49">
        <f>IF('Baby Growth Tracker'!$C$5="Male",Table!AA87,Table!AS87)</f>
        <v>6.7203277339999996</v>
      </c>
      <c r="F87" s="49">
        <f>IF('Baby Growth Tracker'!$C$5="Male",Table!AB87,Table!AT87)</f>
        <v>6.904885578</v>
      </c>
      <c r="G87" s="49">
        <f>IF('Baby Growth Tracker'!$C$5="Male",Table!AC87,Table!AU87)</f>
        <v>7.1974135319999997</v>
      </c>
      <c r="H87" s="49">
        <f>IF('Baby Growth Tracker'!$C$5="Male",Table!AD87,Table!AV87)</f>
        <v>7.7095161140000004</v>
      </c>
      <c r="I87" s="49">
        <f>IF('Baby Growth Tracker'!$C$5="Male",Table!AE87,Table!AW87)</f>
        <v>8.3141783769999993</v>
      </c>
      <c r="J87" s="49">
        <f>IF('Baby Growth Tracker'!$C$5="Male",Table!AF87,Table!AX87)</f>
        <v>8.9583240620000009</v>
      </c>
      <c r="K87" s="49">
        <f>IF('Baby Growth Tracker'!$C$5="Male",Table!AG87,Table!AY87)</f>
        <v>9.5735462990000002</v>
      </c>
      <c r="L87" s="49">
        <f>IF('Baby Growth Tracker'!$C$5="Male",Table!AH87,Table!AZ87)</f>
        <v>9.9584797359999992</v>
      </c>
      <c r="M87" s="49">
        <f>IF('Baby Growth Tracker'!$C$5="Male",Table!AI87,Table!BA87)</f>
        <v>10.215388300000001</v>
      </c>
      <c r="N87" s="49" t="e">
        <f t="shared" si="3"/>
        <v>#N/A</v>
      </c>
      <c r="O87" s="50">
        <v>8.5</v>
      </c>
      <c r="P87" s="52" t="e">
        <f>VLOOKUP(Table!O87,'Baby Growth Tracker'!$D$14:$F$99,3,FALSE)</f>
        <v>#N/A</v>
      </c>
      <c r="Q87" s="49">
        <f>IF('Baby Growth Tracker'!$C$5="Male",Table!AJ87,Table!BB87)</f>
        <v>63.983480867886684</v>
      </c>
      <c r="R87" s="49">
        <f>IF('Baby Growth Tracker'!$C$5="Male",Table!AK87,Table!BC87)</f>
        <v>64.648448283891994</v>
      </c>
      <c r="S87" s="49">
        <f>IF('Baby Growth Tracker'!$C$5="Male",Table!AL87,Table!BD87)</f>
        <v>65.665593898463058</v>
      </c>
      <c r="T87" s="49">
        <f>IF('Baby Growth Tracker'!$C$5="Male",Table!AM87,Table!BE87)</f>
        <v>67.347445929324536</v>
      </c>
      <c r="U87" s="49">
        <f>IF('Baby Growth Tracker'!$C$5="Male",Table!AN87,Table!BF87)</f>
        <v>69.191236137999994</v>
      </c>
      <c r="V87" s="49">
        <f>IF('Baby Growth Tracker'!$C$5="Male",Table!AO87,Table!BG87)</f>
        <v>71.010189053394782</v>
      </c>
      <c r="W87" s="49">
        <f>IF('Baby Growth Tracker'!$C$5="Male",Table!AP87,Table!BH87)</f>
        <v>72.627114950958088</v>
      </c>
      <c r="X87" s="49">
        <f>IF('Baby Growth Tracker'!$C$5="Male",Table!AQ87,Table!BI87)</f>
        <v>73.586008064004389</v>
      </c>
      <c r="Y87" s="49">
        <f>IF('Baby Growth Tracker'!$C$5="Male",Table!AR87,Table!BJ87)</f>
        <v>74.205318368479169</v>
      </c>
      <c r="Z87" s="49" t="e">
        <f t="shared" si="4"/>
        <v>#N/A</v>
      </c>
      <c r="AA87" s="49">
        <v>7.3612361159999997</v>
      </c>
      <c r="AB87" s="49">
        <v>7.5552867519999998</v>
      </c>
      <c r="AC87" s="49">
        <v>7.8655329219999999</v>
      </c>
      <c r="AD87" s="49">
        <v>8.4167187749999997</v>
      </c>
      <c r="AE87" s="49">
        <v>9.0811198169999994</v>
      </c>
      <c r="AF87" s="49">
        <v>9.8055933639999999</v>
      </c>
      <c r="AG87" s="49">
        <v>10.514064210000001</v>
      </c>
      <c r="AH87" s="49">
        <v>10.96573632</v>
      </c>
      <c r="AI87" s="49">
        <v>11.27083843</v>
      </c>
      <c r="AJ87" s="49">
        <v>66.198325697870573</v>
      </c>
      <c r="AK87" s="49">
        <v>66.753979847186642</v>
      </c>
      <c r="AL87" s="49">
        <v>67.630877487764891</v>
      </c>
      <c r="AM87" s="49">
        <v>69.156817178293807</v>
      </c>
      <c r="AN87" s="49">
        <v>70.948039123000001</v>
      </c>
      <c r="AO87" s="49">
        <v>72.849470006457537</v>
      </c>
      <c r="AP87" s="49">
        <v>74.664097569617269</v>
      </c>
      <c r="AQ87" s="49">
        <v>75.800744083243814</v>
      </c>
      <c r="AR87" s="49">
        <v>76.560471121359996</v>
      </c>
      <c r="AS87" s="53">
        <v>6.7203277339999996</v>
      </c>
      <c r="AT87" s="53">
        <v>6.904885578</v>
      </c>
      <c r="AU87" s="53">
        <v>7.1974135319999997</v>
      </c>
      <c r="AV87" s="53">
        <v>7.7095161140000004</v>
      </c>
      <c r="AW87" s="53">
        <v>8.3141783769999993</v>
      </c>
      <c r="AX87" s="53">
        <v>8.9583240620000009</v>
      </c>
      <c r="AY87" s="53">
        <v>9.5735462990000002</v>
      </c>
      <c r="AZ87" s="53">
        <v>9.9584797359999992</v>
      </c>
      <c r="BA87" s="53">
        <v>10.215388300000001</v>
      </c>
      <c r="BB87" s="53">
        <v>63.983480867886684</v>
      </c>
      <c r="BC87" s="53">
        <v>64.648448283891994</v>
      </c>
      <c r="BD87" s="53">
        <v>65.665593898463058</v>
      </c>
      <c r="BE87" s="53">
        <v>67.347445929324536</v>
      </c>
      <c r="BF87" s="53">
        <v>69.191236137999994</v>
      </c>
      <c r="BG87" s="53">
        <v>71.010189053394782</v>
      </c>
      <c r="BH87" s="53">
        <v>72.627114950958088</v>
      </c>
      <c r="BI87" s="53">
        <v>73.586008064004389</v>
      </c>
      <c r="BJ87" s="53">
        <v>74.205318368479169</v>
      </c>
    </row>
    <row r="88" spans="1:62">
      <c r="B88" s="54">
        <f t="shared" si="5"/>
        <v>258</v>
      </c>
      <c r="C88" s="50">
        <v>8.6</v>
      </c>
      <c r="D88" s="52" t="e">
        <f>VLOOKUP(Table!C88,'Baby Growth Tracker'!$D$14:$E$99,2,FALSE)</f>
        <v>#N/A</v>
      </c>
      <c r="E88" s="49">
        <f>IF('Baby Growth Tracker'!$C$5="Male",Table!AA88,Table!AS88)</f>
        <v>6.7542681325</v>
      </c>
      <c r="F88" s="49">
        <f>IF('Baby Growth Tracker'!$C$5="Male",Table!AB88,Table!AT88)</f>
        <v>6.9391705969000004</v>
      </c>
      <c r="G88" s="49">
        <f>IF('Baby Growth Tracker'!$C$5="Male",Table!AC88,Table!AU88)</f>
        <v>7.2323063575999997</v>
      </c>
      <c r="H88" s="49">
        <f>IF('Baby Growth Tracker'!$C$5="Male",Table!AD88,Table!AV88)</f>
        <v>7.7456577191000004</v>
      </c>
      <c r="I88" s="49">
        <f>IF('Baby Growth Tracker'!$C$5="Male",Table!AE88,Table!AW88)</f>
        <v>8.3521023816</v>
      </c>
      <c r="J88" s="49">
        <f>IF('Baby Growth Tracker'!$C$5="Male",Table!AF88,Table!AX88)</f>
        <v>8.9985187540000009</v>
      </c>
      <c r="K88" s="49">
        <f>IF('Baby Growth Tracker'!$C$5="Male",Table!AG88,Table!AY88)</f>
        <v>9.6162708631000005</v>
      </c>
      <c r="L88" s="49">
        <f>IF('Baby Growth Tracker'!$C$5="Male",Table!AH88,Table!AZ88)</f>
        <v>10.0029672374</v>
      </c>
      <c r="M88" s="49">
        <f>IF('Baby Growth Tracker'!$C$5="Male",Table!AI88,Table!BA88)</f>
        <v>10.261129562000001</v>
      </c>
      <c r="N88" s="49" t="e">
        <f t="shared" si="3"/>
        <v>#N/A</v>
      </c>
      <c r="O88" s="50">
        <v>8.6</v>
      </c>
      <c r="P88" s="52" t="e">
        <f>VLOOKUP(Table!O88,'Baby Growth Tracker'!$D$14:$F$99,3,FALSE)</f>
        <v>#N/A</v>
      </c>
      <c r="Q88" s="49">
        <f>IF('Baby Growth Tracker'!$C$5="Male",Table!AJ88,Table!BB88)</f>
        <v>64.112723128435817</v>
      </c>
      <c r="R88" s="49">
        <f>IF('Baby Growth Tracker'!$C$5="Male",Table!AK88,Table!BC88)</f>
        <v>64.77912321247679</v>
      </c>
      <c r="S88" s="49">
        <f>IF('Baby Growth Tracker'!$C$5="Male",Table!AL88,Table!BD88)</f>
        <v>65.798428879739419</v>
      </c>
      <c r="T88" s="49">
        <f>IF('Baby Growth Tracker'!$C$5="Male",Table!AM88,Table!BE88)</f>
        <v>67.483771524756875</v>
      </c>
      <c r="U88" s="49">
        <f>IF('Baby Growth Tracker'!$C$5="Male",Table!AN88,Table!BF88)</f>
        <v>69.331276447899995</v>
      </c>
      <c r="V88" s="49">
        <f>IF('Baby Growth Tracker'!$C$5="Male",Table!AO88,Table!BG88)</f>
        <v>71.153783817549737</v>
      </c>
      <c r="W88" s="49">
        <f>IF('Baby Growth Tracker'!$C$5="Male",Table!AP88,Table!BH88)</f>
        <v>72.773780968265243</v>
      </c>
      <c r="X88" s="49">
        <f>IF('Baby Growth Tracker'!$C$5="Male",Table!AQ88,Table!BI88)</f>
        <v>73.734457345129201</v>
      </c>
      <c r="Y88" s="49">
        <f>IF('Baby Growth Tracker'!$C$5="Male",Table!AR88,Table!BJ88)</f>
        <v>74.354904644268061</v>
      </c>
      <c r="Z88" s="49" t="e">
        <f t="shared" si="4"/>
        <v>#N/A</v>
      </c>
      <c r="AA88" s="49">
        <v>7.3951749448999999</v>
      </c>
      <c r="AB88" s="49">
        <v>7.5898335927999998</v>
      </c>
      <c r="AC88" s="49">
        <v>7.9010635509</v>
      </c>
      <c r="AD88" s="49">
        <v>8.4540350866999994</v>
      </c>
      <c r="AE88" s="49">
        <v>9.1206578658000002</v>
      </c>
      <c r="AF88" s="49">
        <v>9.8476464226000004</v>
      </c>
      <c r="AG88" s="49">
        <v>10.558675014</v>
      </c>
      <c r="AH88" s="49">
        <v>11.012030311</v>
      </c>
      <c r="AI88" s="49">
        <v>11.318293052</v>
      </c>
      <c r="AJ88" s="49">
        <v>66.327127952182224</v>
      </c>
      <c r="AK88" s="49">
        <v>66.884256417247116</v>
      </c>
      <c r="AL88" s="49">
        <v>67.763380368364892</v>
      </c>
      <c r="AM88" s="49">
        <v>69.292896096193843</v>
      </c>
      <c r="AN88" s="49">
        <v>71.087821321600003</v>
      </c>
      <c r="AO88" s="49">
        <v>72.992583195594648</v>
      </c>
      <c r="AP88" s="49">
        <v>74.809798192671551</v>
      </c>
      <c r="AQ88" s="49">
        <v>75.947764925184259</v>
      </c>
      <c r="AR88" s="49">
        <v>76.708243376236425</v>
      </c>
      <c r="AS88" s="53">
        <v>6.7542681325</v>
      </c>
      <c r="AT88" s="53">
        <v>6.9391705969000004</v>
      </c>
      <c r="AU88" s="53">
        <v>7.2323063575999997</v>
      </c>
      <c r="AV88" s="53">
        <v>7.7456577191000004</v>
      </c>
      <c r="AW88" s="53">
        <v>8.3521023816</v>
      </c>
      <c r="AX88" s="53">
        <v>8.9985187540000009</v>
      </c>
      <c r="AY88" s="53">
        <v>9.6162708631000005</v>
      </c>
      <c r="AZ88" s="53">
        <v>10.0029672374</v>
      </c>
      <c r="BA88" s="53">
        <v>10.261129562000001</v>
      </c>
      <c r="BB88" s="53">
        <v>64.112723128435817</v>
      </c>
      <c r="BC88" s="53">
        <v>64.77912321247679</v>
      </c>
      <c r="BD88" s="53">
        <v>65.798428879739419</v>
      </c>
      <c r="BE88" s="53">
        <v>67.483771524756875</v>
      </c>
      <c r="BF88" s="53">
        <v>69.331276447899995</v>
      </c>
      <c r="BG88" s="53">
        <v>71.153783817549737</v>
      </c>
      <c r="BH88" s="53">
        <v>72.773780968265243</v>
      </c>
      <c r="BI88" s="53">
        <v>73.734457345129201</v>
      </c>
      <c r="BJ88" s="53">
        <v>74.354904644268061</v>
      </c>
    </row>
    <row r="89" spans="1:62">
      <c r="B89" s="54">
        <f t="shared" si="5"/>
        <v>261</v>
      </c>
      <c r="C89" s="50">
        <v>8.6999999999999993</v>
      </c>
      <c r="D89" s="52" t="e">
        <f>VLOOKUP(Table!C89,'Baby Growth Tracker'!$D$14:$E$99,2,FALSE)</f>
        <v>#N/A</v>
      </c>
      <c r="E89" s="49">
        <f>IF('Baby Growth Tracker'!$C$5="Male",Table!AA89,Table!AS89)</f>
        <v>6.7879492929699996</v>
      </c>
      <c r="F89" s="49">
        <f>IF('Baby Growth Tracker'!$C$5="Male",Table!AB89,Table!AT89)</f>
        <v>6.9731930252800005</v>
      </c>
      <c r="G89" s="49">
        <f>IF('Baby Growth Tracker'!$C$5="Male",Table!AC89,Table!AU89)</f>
        <v>7.2669308464500002</v>
      </c>
      <c r="H89" s="49">
        <f>IF('Baby Growth Tracker'!$C$5="Male",Table!AD89,Table!AV89)</f>
        <v>7.7815198396800005</v>
      </c>
      <c r="I89" s="49">
        <f>IF('Baby Growth Tracker'!$C$5="Male",Table!AE89,Table!AW89)</f>
        <v>8.3897324200500005</v>
      </c>
      <c r="J89" s="49">
        <f>IF('Baby Growth Tracker'!$C$5="Male",Table!AF89,Table!AX89)</f>
        <v>9.0384032009800013</v>
      </c>
      <c r="K89" s="49">
        <f>IF('Baby Growth Tracker'!$C$5="Male",Table!AG89,Table!AY89)</f>
        <v>9.658669562390001</v>
      </c>
      <c r="L89" s="49">
        <f>IF('Baby Growth Tracker'!$C$5="Male",Table!AH89,Table!AZ89)</f>
        <v>10.047119393959999</v>
      </c>
      <c r="M89" s="49">
        <f>IF('Baby Growth Tracker'!$C$5="Male",Table!AI89,Table!BA89)</f>
        <v>10.306529384600001</v>
      </c>
      <c r="N89" s="49" t="e">
        <f t="shared" si="3"/>
        <v>#N/A</v>
      </c>
      <c r="O89" s="50">
        <v>8.6999999999999993</v>
      </c>
      <c r="P89" s="52" t="e">
        <f>VLOOKUP(Table!O89,'Baby Growth Tracker'!$D$14:$F$99,3,FALSE)</f>
        <v>#N/A</v>
      </c>
      <c r="Q89" s="49">
        <f>IF('Baby Growth Tracker'!$C$5="Male",Table!AJ89,Table!BB89)</f>
        <v>64.241276921671684</v>
      </c>
      <c r="R89" s="49">
        <f>IF('Baby Growth Tracker'!$C$5="Male",Table!AK89,Table!BC89)</f>
        <v>64.909101237152186</v>
      </c>
      <c r="S89" s="49">
        <f>IF('Baby Growth Tracker'!$C$5="Male",Table!AL89,Table!BD89)</f>
        <v>65.930556302351832</v>
      </c>
      <c r="T89" s="49">
        <f>IF('Baby Growth Tracker'!$C$5="Male",Table!AM89,Table!BE89)</f>
        <v>67.619377758738295</v>
      </c>
      <c r="U89" s="49">
        <f>IF('Baby Growth Tracker'!$C$5="Male",Table!AN89,Table!BF89)</f>
        <v>69.470592501710001</v>
      </c>
      <c r="V89" s="49">
        <f>IF('Baby Growth Tracker'!$C$5="Male",Table!AO89,Table!BG89)</f>
        <v>71.296657423113714</v>
      </c>
      <c r="W89" s="49">
        <f>IF('Baby Growth Tracker'!$C$5="Male",Table!AP89,Table!BH89)</f>
        <v>72.919734945590122</v>
      </c>
      <c r="X89" s="49">
        <f>IF('Baby Growth Tracker'!$C$5="Male",Table!AQ89,Table!BI89)</f>
        <v>73.882202738869168</v>
      </c>
      <c r="Y89" s="49">
        <f>IF('Baby Growth Tracker'!$C$5="Male",Table!AR89,Table!BJ89)</f>
        <v>74.50379336107342</v>
      </c>
      <c r="Z89" s="49" t="e">
        <f t="shared" si="4"/>
        <v>#N/A</v>
      </c>
      <c r="AA89" s="49">
        <v>7.4291137738000002</v>
      </c>
      <c r="AB89" s="49">
        <v>7.6243804335999998</v>
      </c>
      <c r="AC89" s="49">
        <v>7.9365941798000001</v>
      </c>
      <c r="AD89" s="49">
        <v>8.4913513983999991</v>
      </c>
      <c r="AE89" s="49">
        <v>9.1601959146000009</v>
      </c>
      <c r="AF89" s="49">
        <v>9.889699481200001</v>
      </c>
      <c r="AG89" s="49">
        <v>10.603285818</v>
      </c>
      <c r="AH89" s="49">
        <v>11.058324302000001</v>
      </c>
      <c r="AI89" s="49">
        <v>11.365747674</v>
      </c>
      <c r="AJ89" s="49">
        <v>66.45512252905786</v>
      </c>
      <c r="AK89" s="49">
        <v>67.013732796730196</v>
      </c>
      <c r="AL89" s="49">
        <v>67.895093144040402</v>
      </c>
      <c r="AM89" s="49">
        <v>69.428197540255582</v>
      </c>
      <c r="AN89" s="49">
        <v>71.226833230280008</v>
      </c>
      <c r="AO89" s="49">
        <v>73.134925231385452</v>
      </c>
      <c r="AP89" s="49">
        <v>74.954719297963436</v>
      </c>
      <c r="AQ89" s="49">
        <v>76.093997551510896</v>
      </c>
      <c r="AR89" s="49">
        <v>76.855220218753644</v>
      </c>
      <c r="AS89" s="53">
        <v>6.7879492929699996</v>
      </c>
      <c r="AT89" s="53">
        <v>6.9731930252800005</v>
      </c>
      <c r="AU89" s="53">
        <v>7.2669308464500002</v>
      </c>
      <c r="AV89" s="53">
        <v>7.7815198396800005</v>
      </c>
      <c r="AW89" s="53">
        <v>8.3897324200500005</v>
      </c>
      <c r="AX89" s="53">
        <v>9.0384032009800013</v>
      </c>
      <c r="AY89" s="53">
        <v>9.658669562390001</v>
      </c>
      <c r="AZ89" s="53">
        <v>10.047119393959999</v>
      </c>
      <c r="BA89" s="53">
        <v>10.306529384600001</v>
      </c>
      <c r="BB89" s="53">
        <v>64.241276921671684</v>
      </c>
      <c r="BC89" s="53">
        <v>64.909101237152186</v>
      </c>
      <c r="BD89" s="53">
        <v>65.930556302351832</v>
      </c>
      <c r="BE89" s="53">
        <v>67.619377758738295</v>
      </c>
      <c r="BF89" s="53">
        <v>69.470592501710001</v>
      </c>
      <c r="BG89" s="53">
        <v>71.296657423113714</v>
      </c>
      <c r="BH89" s="53">
        <v>72.919734945590122</v>
      </c>
      <c r="BI89" s="53">
        <v>73.882202738869168</v>
      </c>
      <c r="BJ89" s="53">
        <v>74.50379336107342</v>
      </c>
    </row>
    <row r="90" spans="1:62">
      <c r="B90" s="54">
        <f t="shared" si="5"/>
        <v>264</v>
      </c>
      <c r="C90" s="50">
        <v>8.8000000000000007</v>
      </c>
      <c r="D90" s="52" t="e">
        <f>VLOOKUP(Table!C90,'Baby Growth Tracker'!$D$14:$E$99,2,FALSE)</f>
        <v>#N/A</v>
      </c>
      <c r="E90" s="49">
        <f>IF('Baby Growth Tracker'!$C$5="Male",Table!AA90,Table!AS90)</f>
        <v>6.8213734061929996</v>
      </c>
      <c r="F90" s="49">
        <f>IF('Baby Growth Tracker'!$C$5="Male",Table!AB90,Table!AT90)</f>
        <v>7.0069551203200007</v>
      </c>
      <c r="G90" s="49">
        <f>IF('Baby Growth Tracker'!$C$5="Male",Table!AC90,Table!AU90)</f>
        <v>7.3012893701700001</v>
      </c>
      <c r="H90" s="49">
        <f>IF('Baby Growth Tracker'!$C$5="Male",Table!AD90,Table!AV90)</f>
        <v>7.8171050702610003</v>
      </c>
      <c r="I90" s="49">
        <f>IF('Baby Growth Tracker'!$C$5="Male",Table!AE90,Table!AW90)</f>
        <v>8.427071377251</v>
      </c>
      <c r="J90" s="49">
        <f>IF('Baby Growth Tracker'!$C$5="Male",Table!AF90,Table!AX90)</f>
        <v>9.0779806173440019</v>
      </c>
      <c r="K90" s="49">
        <f>IF('Baby Growth Tracker'!$C$5="Male",Table!AG90,Table!AY90)</f>
        <v>9.7007459359310015</v>
      </c>
      <c r="L90" s="49">
        <f>IF('Baby Growth Tracker'!$C$5="Male",Table!AH90,Table!AZ90)</f>
        <v>10.090939950004</v>
      </c>
      <c r="M90" s="49">
        <f>IF('Baby Growth Tracker'!$C$5="Male",Table!AI90,Table!BA90)</f>
        <v>10.35159164943</v>
      </c>
      <c r="N90" s="49" t="e">
        <f t="shared" si="3"/>
        <v>#N/A</v>
      </c>
      <c r="O90" s="50">
        <v>8.8000000000000007</v>
      </c>
      <c r="P90" s="52" t="e">
        <f>VLOOKUP(Table!O90,'Baby Growth Tracker'!$D$14:$F$99,3,FALSE)</f>
        <v>#N/A</v>
      </c>
      <c r="Q90" s="49">
        <f>IF('Baby Growth Tracker'!$C$5="Male",Table!AJ90,Table!BB90)</f>
        <v>64.369151750564953</v>
      </c>
      <c r="R90" s="49">
        <f>IF('Baby Growth Tracker'!$C$5="Male",Table!AK90,Table!BC90)</f>
        <v>65.038391981499984</v>
      </c>
      <c r="S90" s="49">
        <f>IF('Baby Growth Tracker'!$C$5="Male",Table!AL90,Table!BD90)</f>
        <v>66.06198592961637</v>
      </c>
      <c r="T90" s="49">
        <f>IF('Baby Growth Tracker'!$C$5="Male",Table!AM90,Table!BE90)</f>
        <v>67.754274509328241</v>
      </c>
      <c r="U90" s="49">
        <f>IF('Baby Growth Tracker'!$C$5="Male",Table!AN90,Table!BF90)</f>
        <v>69.609194141220996</v>
      </c>
      <c r="V90" s="49">
        <f>IF('Baby Growth Tracker'!$C$5="Male",Table!AO90,Table!BG90)</f>
        <v>71.438819515148879</v>
      </c>
      <c r="W90" s="49">
        <f>IF('Baby Growth Tracker'!$C$5="Male",Table!AP90,Table!BH90)</f>
        <v>73.064986222908686</v>
      </c>
      <c r="X90" s="49">
        <f>IF('Baby Growth Tracker'!$C$5="Male",Table!AQ90,Table!BI90)</f>
        <v>74.02925334779377</v>
      </c>
      <c r="Y90" s="49">
        <f>IF('Baby Growth Tracker'!$C$5="Male",Table!AR90,Table!BJ90)</f>
        <v>74.651993446172952</v>
      </c>
      <c r="Z90" s="49" t="e">
        <f t="shared" si="4"/>
        <v>#N/A</v>
      </c>
      <c r="AA90" s="49">
        <v>7.4630526027000004</v>
      </c>
      <c r="AB90" s="49">
        <v>7.6589272743999999</v>
      </c>
      <c r="AC90" s="49">
        <v>7.9721248087000003</v>
      </c>
      <c r="AD90" s="49">
        <v>8.5286677100999988</v>
      </c>
      <c r="AE90" s="49">
        <v>9.1997339634000017</v>
      </c>
      <c r="AF90" s="49">
        <v>9.9317525398000015</v>
      </c>
      <c r="AG90" s="49">
        <v>10.647896621999999</v>
      </c>
      <c r="AH90" s="49">
        <v>11.104618293000001</v>
      </c>
      <c r="AI90" s="49">
        <v>11.413202296</v>
      </c>
      <c r="AJ90" s="49">
        <v>66.582321339835019</v>
      </c>
      <c r="AK90" s="49">
        <v>67.14242074016876</v>
      </c>
      <c r="AL90" s="49">
        <v>68.02602733782841</v>
      </c>
      <c r="AM90" s="49">
        <v>69.562732686371277</v>
      </c>
      <c r="AN90" s="49">
        <v>71.365085728109008</v>
      </c>
      <c r="AO90" s="49">
        <v>73.276506837429011</v>
      </c>
      <c r="AP90" s="49">
        <v>75.098871641527253</v>
      </c>
      <c r="AQ90" s="49">
        <v>76.239452839747287</v>
      </c>
      <c r="AR90" s="49">
        <v>77.001412654518006</v>
      </c>
      <c r="AS90" s="53">
        <v>6.8213734061929996</v>
      </c>
      <c r="AT90" s="53">
        <v>7.0069551203200007</v>
      </c>
      <c r="AU90" s="53">
        <v>7.3012893701700001</v>
      </c>
      <c r="AV90" s="53">
        <v>7.8171050702610003</v>
      </c>
      <c r="AW90" s="53">
        <v>8.427071377251</v>
      </c>
      <c r="AX90" s="53">
        <v>9.0779806173440019</v>
      </c>
      <c r="AY90" s="53">
        <v>9.7007459359310015</v>
      </c>
      <c r="AZ90" s="53">
        <v>10.090939950004</v>
      </c>
      <c r="BA90" s="53">
        <v>10.35159164943</v>
      </c>
      <c r="BB90" s="53">
        <v>64.369151750564953</v>
      </c>
      <c r="BC90" s="53">
        <v>65.038391981499984</v>
      </c>
      <c r="BD90" s="53">
        <v>66.06198592961637</v>
      </c>
      <c r="BE90" s="53">
        <v>67.754274509328241</v>
      </c>
      <c r="BF90" s="53">
        <v>69.609194141220996</v>
      </c>
      <c r="BG90" s="53">
        <v>71.438819515148879</v>
      </c>
      <c r="BH90" s="53">
        <v>73.064986222908686</v>
      </c>
      <c r="BI90" s="53">
        <v>74.02925334779377</v>
      </c>
      <c r="BJ90" s="53">
        <v>74.651993446172952</v>
      </c>
    </row>
    <row r="91" spans="1:62">
      <c r="B91" s="54">
        <f t="shared" si="5"/>
        <v>267</v>
      </c>
      <c r="C91" s="50">
        <v>8.9</v>
      </c>
      <c r="D91" s="52" t="e">
        <f>VLOOKUP(Table!C91,'Baby Growth Tracker'!$D$14:$E$99,2,FALSE)</f>
        <v>#N/A</v>
      </c>
      <c r="E91" s="49">
        <f>IF('Baby Growth Tracker'!$C$5="Male",Table!AA91,Table!AS91)</f>
        <v>6.8545426495842001</v>
      </c>
      <c r="F91" s="49">
        <f>IF('Baby Growth Tracker'!$C$5="Male",Table!AB91,Table!AT91)</f>
        <v>7.0404591252270006</v>
      </c>
      <c r="G91" s="49">
        <f>IF('Baby Growth Tracker'!$C$5="Male",Table!AC91,Table!AU91)</f>
        <v>7.3353842852476001</v>
      </c>
      <c r="H91" s="49">
        <f>IF('Baby Growth Tracker'!$C$5="Male",Table!AD91,Table!AV91)</f>
        <v>7.8524159877617006</v>
      </c>
      <c r="I91" s="49">
        <f>IF('Baby Growth Tracker'!$C$5="Male",Table!AE91,Table!AW91)</f>
        <v>8.4641221171750001</v>
      </c>
      <c r="J91" s="49">
        <f>IF('Baby Growth Tracker'!$C$5="Male",Table!AF91,Table!AX91)</f>
        <v>9.117254192897402</v>
      </c>
      <c r="K91" s="49">
        <f>IF('Baby Growth Tracker'!$C$5="Male",Table!AG91,Table!AY91)</f>
        <v>9.7425034948399016</v>
      </c>
      <c r="L91" s="49">
        <f>IF('Baby Growth Tracker'!$C$5="Male",Table!AH91,Table!AZ91)</f>
        <v>10.1344326199776</v>
      </c>
      <c r="M91" s="49">
        <f>IF('Baby Growth Tracker'!$C$5="Male",Table!AI91,Table!BA91)</f>
        <v>10.396320207049001</v>
      </c>
      <c r="N91" s="49" t="e">
        <f t="shared" si="3"/>
        <v>#N/A</v>
      </c>
      <c r="O91" s="50">
        <v>8.9</v>
      </c>
      <c r="P91" s="52" t="e">
        <f>VLOOKUP(Table!O91,'Baby Growth Tracker'!$D$14:$F$99,3,FALSE)</f>
        <v>#N/A</v>
      </c>
      <c r="Q91" s="49">
        <f>IF('Baby Growth Tracker'!$C$5="Male",Table!AJ91,Table!BB91)</f>
        <v>64.496356920501569</v>
      </c>
      <c r="R91" s="49">
        <f>IF('Baby Growth Tracker'!$C$5="Male",Table!AK91,Table!BC91)</f>
        <v>65.167004869277818</v>
      </c>
      <c r="S91" s="49">
        <f>IF('Baby Growth Tracker'!$C$5="Male",Table!AL91,Table!BD91)</f>
        <v>66.192727322537777</v>
      </c>
      <c r="T91" s="49">
        <f>IF('Baby Growth Tracker'!$C$5="Male",Table!AM91,Table!BE91)</f>
        <v>67.888471450714107</v>
      </c>
      <c r="U91" s="49">
        <f>IF('Baby Growth Tracker'!$C$5="Male",Table!AN91,Table!BF91)</f>
        <v>69.747091006398193</v>
      </c>
      <c r="V91" s="49">
        <f>IF('Baby Growth Tracker'!$C$5="Male",Table!AO91,Table!BG91)</f>
        <v>71.580279542863209</v>
      </c>
      <c r="W91" s="49">
        <f>IF('Baby Growth Tracker'!$C$5="Male",Table!AP91,Table!BH91)</f>
        <v>73.209543953014546</v>
      </c>
      <c r="X91" s="49">
        <f>IF('Baby Growth Tracker'!$C$5="Male",Table!AQ91,Table!BI91)</f>
        <v>74.175618093948245</v>
      </c>
      <c r="Y91" s="49">
        <f>IF('Baby Growth Tracker'!$C$5="Male",Table!AR91,Table!BJ91)</f>
        <v>74.7995136512248</v>
      </c>
      <c r="Z91" s="49" t="e">
        <f t="shared" si="4"/>
        <v>#N/A</v>
      </c>
      <c r="AA91" s="49">
        <v>7.4969914316000006</v>
      </c>
      <c r="AB91" s="49">
        <v>7.6934741151999999</v>
      </c>
      <c r="AC91" s="49">
        <v>8.0076554376000004</v>
      </c>
      <c r="AD91" s="49">
        <v>8.5659840217999985</v>
      </c>
      <c r="AE91" s="49">
        <v>9.2392720122000025</v>
      </c>
      <c r="AF91" s="49">
        <v>9.973805598400002</v>
      </c>
      <c r="AG91" s="49">
        <v>10.692507425999999</v>
      </c>
      <c r="AH91" s="49">
        <v>11.150912284000002</v>
      </c>
      <c r="AI91" s="49">
        <v>11.460656918</v>
      </c>
      <c r="AJ91" s="49">
        <v>66.708736038199049</v>
      </c>
      <c r="AK91" s="49">
        <v>67.270331748656318</v>
      </c>
      <c r="AL91" s="49">
        <v>68.156194225533625</v>
      </c>
      <c r="AM91" s="49">
        <v>69.696512472600176</v>
      </c>
      <c r="AN91" s="49">
        <v>71.502589464752702</v>
      </c>
      <c r="AO91" s="49">
        <v>73.417338513176972</v>
      </c>
      <c r="AP91" s="49">
        <v>75.242265755955202</v>
      </c>
      <c r="AQ91" s="49">
        <v>76.384141441884083</v>
      </c>
      <c r="AR91" s="49">
        <v>77.146831460977126</v>
      </c>
      <c r="AS91" s="53">
        <v>6.8545426495842001</v>
      </c>
      <c r="AT91" s="53">
        <v>7.0404591252270006</v>
      </c>
      <c r="AU91" s="53">
        <v>7.3353842852476001</v>
      </c>
      <c r="AV91" s="53">
        <v>7.8524159877617006</v>
      </c>
      <c r="AW91" s="53">
        <v>8.4641221171750001</v>
      </c>
      <c r="AX91" s="53">
        <v>9.117254192897402</v>
      </c>
      <c r="AY91" s="53">
        <v>9.7425034948399016</v>
      </c>
      <c r="AZ91" s="53">
        <v>10.1344326199776</v>
      </c>
      <c r="BA91" s="53">
        <v>10.396320207049001</v>
      </c>
      <c r="BB91" s="53">
        <v>64.496356920501569</v>
      </c>
      <c r="BC91" s="53">
        <v>65.167004869277818</v>
      </c>
      <c r="BD91" s="53">
        <v>66.192727322537777</v>
      </c>
      <c r="BE91" s="53">
        <v>67.888471450714107</v>
      </c>
      <c r="BF91" s="53">
        <v>69.747091006398193</v>
      </c>
      <c r="BG91" s="53">
        <v>71.580279542863209</v>
      </c>
      <c r="BH91" s="53">
        <v>73.209543953014546</v>
      </c>
      <c r="BI91" s="53">
        <v>74.175618093948245</v>
      </c>
      <c r="BJ91" s="53">
        <v>74.7995136512248</v>
      </c>
    </row>
    <row r="92" spans="1:62">
      <c r="A92" s="49" t="s">
        <v>11</v>
      </c>
      <c r="B92" s="54">
        <f t="shared" si="5"/>
        <v>270</v>
      </c>
      <c r="C92" s="50">
        <v>9</v>
      </c>
      <c r="D92" s="52" t="e">
        <f>VLOOKUP(Table!C92,'Baby Growth Tracker'!$D$14:$E$99,2,FALSE)</f>
        <v>#N/A</v>
      </c>
      <c r="E92" s="49">
        <f>IF('Baby Growth Tracker'!$C$5="Male",Table!AA92,Table!AS92)</f>
        <v>6.8874591872558302</v>
      </c>
      <c r="F92" s="49">
        <f>IF('Baby Growth Tracker'!$C$5="Male",Table!AB92,Table!AT92)</f>
        <v>7.0737072692977101</v>
      </c>
      <c r="G92" s="49">
        <f>IF('Baby Growth Tracker'!$C$5="Male",Table!AC92,Table!AU92)</f>
        <v>7.3692179331030498</v>
      </c>
      <c r="H92" s="49">
        <f>IF('Baby Growth Tracker'!$C$5="Male",Table!AD92,Table!AV92)</f>
        <v>7.8874551515799505</v>
      </c>
      <c r="I92" s="49">
        <f>IF('Baby Growth Tracker'!$C$5="Male",Table!AE92,Table!AW92)</f>
        <v>8.500887482975461</v>
      </c>
      <c r="J92" s="49">
        <f>IF('Baby Growth Tracker'!$C$5="Male",Table!AF92,Table!AX92)</f>
        <v>9.1562270929895817</v>
      </c>
      <c r="K92" s="49">
        <f>IF('Baby Growth Tracker'!$C$5="Male",Table!AG92,Table!AY92)</f>
        <v>9.7839457224555115</v>
      </c>
      <c r="L92" s="49">
        <f>IF('Baby Growth Tracker'!$C$5="Male",Table!AH92,Table!AZ92)</f>
        <v>10.17760108862484</v>
      </c>
      <c r="M92" s="49">
        <f>IF('Baby Growth Tracker'!$C$5="Male",Table!AI92,Table!BA92)</f>
        <v>10.440718877125402</v>
      </c>
      <c r="N92" s="49" t="e">
        <f t="shared" si="3"/>
        <v>#N/A</v>
      </c>
      <c r="O92" s="50">
        <v>9</v>
      </c>
      <c r="P92" s="52" t="e">
        <f>VLOOKUP(Table!O92,'Baby Growth Tracker'!$D$14:$F$99,3,FALSE)</f>
        <v>#N/A</v>
      </c>
      <c r="Q92" s="49">
        <f>IF('Baby Growth Tracker'!$C$5="Male",Table!AJ92,Table!BB92)</f>
        <v>64.622901544559667</v>
      </c>
      <c r="R92" s="49">
        <f>IF('Baby Growth Tracker'!$C$5="Male",Table!AK92,Table!BC92)</f>
        <v>65.294949129744111</v>
      </c>
      <c r="S92" s="49">
        <f>IF('Baby Growth Tracker'!$C$5="Male",Table!AL92,Table!BD92)</f>
        <v>66.32278984518652</v>
      </c>
      <c r="T92" s="49">
        <f>IF('Baby Growth Tracker'!$C$5="Male",Table!AM92,Table!BE92)</f>
        <v>68.021978058610799</v>
      </c>
      <c r="U92" s="49">
        <f>IF('Baby Growth Tracker'!$C$5="Male",Table!AN92,Table!BF92)</f>
        <v>69.884292540703342</v>
      </c>
      <c r="V92" s="49">
        <f>IF('Baby Growth Tracker'!$C$5="Male",Table!AO92,Table!BG92)</f>
        <v>71.721046764741047</v>
      </c>
      <c r="W92" s="49">
        <f>IF('Baby Growth Tracker'!$C$5="Male",Table!AP92,Table!BH92)</f>
        <v>73.35341710637465</v>
      </c>
      <c r="X92" s="49">
        <f>IF('Baby Growth Tracker'!$C$5="Male",Table!AQ92,Table!BI92)</f>
        <v>74.321305723497403</v>
      </c>
      <c r="Y92" s="49">
        <f>IF('Baby Growth Tracker'!$C$5="Male",Table!AR92,Table!BJ92)</f>
        <v>74.946362556754451</v>
      </c>
      <c r="Z92" s="49" t="e">
        <f t="shared" si="4"/>
        <v>#N/A</v>
      </c>
      <c r="AA92" s="49">
        <v>7.5309302604999999</v>
      </c>
      <c r="AB92" s="49">
        <v>7.7280209559999999</v>
      </c>
      <c r="AC92" s="49">
        <v>8.0431860664999988</v>
      </c>
      <c r="AD92" s="49">
        <v>8.6033003335</v>
      </c>
      <c r="AE92" s="49">
        <v>9.2788100609999997</v>
      </c>
      <c r="AF92" s="49">
        <v>10.015858656999999</v>
      </c>
      <c r="AG92" s="49">
        <v>10.73711823</v>
      </c>
      <c r="AH92" s="49">
        <v>11.197206274999999</v>
      </c>
      <c r="AI92" s="49">
        <v>11.50811154</v>
      </c>
      <c r="AJ92" s="49">
        <v>66.834378027237776</v>
      </c>
      <c r="AK92" s="49">
        <v>67.397477076773811</v>
      </c>
      <c r="AL92" s="49">
        <v>68.285604842467109</v>
      </c>
      <c r="AM92" s="49">
        <v>69.829547605622324</v>
      </c>
      <c r="AN92" s="49">
        <v>71.639354866668029</v>
      </c>
      <c r="AO92" s="49">
        <v>73.557430539953145</v>
      </c>
      <c r="AP92" s="49">
        <v>75.384911956361961</v>
      </c>
      <c r="AQ92" s="49">
        <v>76.528073790373952</v>
      </c>
      <c r="AR92" s="49">
        <v>77.29148719346631</v>
      </c>
      <c r="AS92" s="53">
        <v>6.8874591872558302</v>
      </c>
      <c r="AT92" s="53">
        <v>7.0737072692977101</v>
      </c>
      <c r="AU92" s="53">
        <v>7.3692179331030498</v>
      </c>
      <c r="AV92" s="53">
        <v>7.8874551515799505</v>
      </c>
      <c r="AW92" s="53">
        <v>8.500887482975461</v>
      </c>
      <c r="AX92" s="53">
        <v>9.1562270929895817</v>
      </c>
      <c r="AY92" s="53">
        <v>9.7839457224555115</v>
      </c>
      <c r="AZ92" s="53">
        <v>10.17760108862484</v>
      </c>
      <c r="BA92" s="53">
        <v>10.440718877125402</v>
      </c>
      <c r="BB92" s="53">
        <v>64.622901544559667</v>
      </c>
      <c r="BC92" s="53">
        <v>65.294949129744111</v>
      </c>
      <c r="BD92" s="53">
        <v>66.32278984518652</v>
      </c>
      <c r="BE92" s="53">
        <v>68.021978058610799</v>
      </c>
      <c r="BF92" s="53">
        <v>69.884292540703342</v>
      </c>
      <c r="BG92" s="53">
        <v>71.721046764741047</v>
      </c>
      <c r="BH92" s="53">
        <v>73.35341710637465</v>
      </c>
      <c r="BI92" s="53">
        <v>74.321305723497403</v>
      </c>
      <c r="BJ92" s="53">
        <v>74.946362556754451</v>
      </c>
    </row>
    <row r="93" spans="1:62">
      <c r="B93" s="54">
        <f t="shared" si="5"/>
        <v>273</v>
      </c>
      <c r="C93" s="50">
        <v>9.1</v>
      </c>
      <c r="D93" s="52" t="e">
        <f>VLOOKUP(Table!C93,'Baby Growth Tracker'!$D$14:$E$99,2,FALSE)</f>
        <v>#N/A</v>
      </c>
      <c r="E93" s="49">
        <f>IF('Baby Growth Tracker'!$C$5="Male",Table!AA93,Table!AS93)</f>
        <v>6.9201251700815485</v>
      </c>
      <c r="F93" s="49">
        <f>IF('Baby Growth Tracker'!$C$5="Male",Table!AB93,Table!AT93)</f>
        <v>7.1067017679810665</v>
      </c>
      <c r="G93" s="49">
        <f>IF('Baby Growth Tracker'!$C$5="Male",Table!AC93,Table!AU93)</f>
        <v>7.4027926401543223</v>
      </c>
      <c r="H93" s="49">
        <f>IF('Baby Growth Tracker'!$C$5="Male",Table!AD93,Table!AV93)</f>
        <v>7.9222251036741547</v>
      </c>
      <c r="I93" s="49">
        <f>IF('Baby Growth Tracker'!$C$5="Male",Table!AE93,Table!AW93)</f>
        <v>8.5373702970973575</v>
      </c>
      <c r="J93" s="49">
        <f>IF('Baby Growth Tracker'!$C$5="Male",Table!AF93,Table!AX93)</f>
        <v>9.1949024586556423</v>
      </c>
      <c r="K93" s="49">
        <f>IF('Baby Growth Tracker'!$C$5="Male",Table!AG93,Table!AY93)</f>
        <v>9.8250760745037198</v>
      </c>
      <c r="L93" s="49">
        <f>IF('Baby Growth Tracker'!$C$5="Male",Table!AH93,Table!AZ93)</f>
        <v>10.220449011164186</v>
      </c>
      <c r="M93" s="49">
        <f>IF('Baby Growth Tracker'!$C$5="Male",Table!AI93,Table!BA93)</f>
        <v>10.484791448616802</v>
      </c>
      <c r="N93" s="49" t="e">
        <f t="shared" si="3"/>
        <v>#N/A</v>
      </c>
      <c r="O93" s="50">
        <v>9.1</v>
      </c>
      <c r="P93" s="52" t="e">
        <f>VLOOKUP(Table!O93,'Baby Growth Tracker'!$D$14:$F$99,3,FALSE)</f>
        <v>#N/A</v>
      </c>
      <c r="Q93" s="49">
        <f>IF('Baby Growth Tracker'!$C$5="Male",Table!AJ93,Table!BB93)</f>
        <v>64.748794548618562</v>
      </c>
      <c r="R93" s="49">
        <f>IF('Baby Growth Tracker'!$C$5="Male",Table!AK93,Table!BC93)</f>
        <v>65.422233802814205</v>
      </c>
      <c r="S93" s="49">
        <f>IF('Baby Growth Tracker'!$C$5="Male",Table!AL93,Table!BD93)</f>
        <v>66.452182669905753</v>
      </c>
      <c r="T93" s="49">
        <f>IF('Baby Growth Tracker'!$C$5="Male",Table!AM93,Table!BE93)</f>
        <v>68.154803615490025</v>
      </c>
      <c r="U93" s="49">
        <f>IF('Baby Growth Tracker'!$C$5="Male",Table!AN93,Table!BF93)</f>
        <v>70.0208079962498</v>
      </c>
      <c r="V93" s="49">
        <f>IF('Baby Growth Tracker'!$C$5="Male",Table!AO93,Table!BG93)</f>
        <v>71.861130253513181</v>
      </c>
      <c r="W93" s="49">
        <f>IF('Baby Growth Tracker'!$C$5="Male",Table!AP93,Table!BH93)</f>
        <v>73.496614475834363</v>
      </c>
      <c r="X93" s="49">
        <f>IF('Baby Growth Tracker'!$C$5="Male",Table!AQ93,Table!BI93)</f>
        <v>74.466324811226315</v>
      </c>
      <c r="Y93" s="49">
        <f>IF('Baby Growth Tracker'!$C$5="Male",Table!AR93,Table!BJ93)</f>
        <v>75.092548576504313</v>
      </c>
      <c r="Z93" s="49" t="e">
        <f t="shared" si="4"/>
        <v>#N/A</v>
      </c>
      <c r="AA93" s="49">
        <v>7.5648690894000001</v>
      </c>
      <c r="AB93" s="49">
        <v>7.7625677968</v>
      </c>
      <c r="AC93" s="49">
        <v>8.0787166953999989</v>
      </c>
      <c r="AD93" s="49">
        <v>8.6406166451999997</v>
      </c>
      <c r="AE93" s="49">
        <v>9.3183481098000005</v>
      </c>
      <c r="AF93" s="49">
        <v>10.0579117156</v>
      </c>
      <c r="AG93" s="49">
        <v>10.781729034</v>
      </c>
      <c r="AH93" s="49">
        <v>11.243500266</v>
      </c>
      <c r="AI93" s="49">
        <v>11.555566162</v>
      </c>
      <c r="AJ93" s="49">
        <v>66.959258466269844</v>
      </c>
      <c r="AK93" s="49">
        <v>67.523867739293635</v>
      </c>
      <c r="AL93" s="49">
        <v>68.414269989967678</v>
      </c>
      <c r="AM93" s="49">
        <v>69.961848566983534</v>
      </c>
      <c r="AN93" s="49">
        <v>71.775392143097008</v>
      </c>
      <c r="AO93" s="49">
        <v>73.696792986779002</v>
      </c>
      <c r="AP93" s="49">
        <v>75.526820346159454</v>
      </c>
      <c r="AQ93" s="49">
        <v>76.67126010393784</v>
      </c>
      <c r="AR93" s="49">
        <v>77.435390191066688</v>
      </c>
      <c r="AS93" s="53">
        <v>6.9201251700815485</v>
      </c>
      <c r="AT93" s="53">
        <v>7.1067017679810665</v>
      </c>
      <c r="AU93" s="53">
        <v>7.4027926401543223</v>
      </c>
      <c r="AV93" s="53">
        <v>7.9222251036741547</v>
      </c>
      <c r="AW93" s="53">
        <v>8.5373702970973575</v>
      </c>
      <c r="AX93" s="53">
        <v>9.1949024586556423</v>
      </c>
      <c r="AY93" s="53">
        <v>9.8250760745037198</v>
      </c>
      <c r="AZ93" s="53">
        <v>10.220449011164186</v>
      </c>
      <c r="BA93" s="53">
        <v>10.484791448616802</v>
      </c>
      <c r="BB93" s="53">
        <v>64.748794548618562</v>
      </c>
      <c r="BC93" s="53">
        <v>65.422233802814205</v>
      </c>
      <c r="BD93" s="53">
        <v>66.452182669905753</v>
      </c>
      <c r="BE93" s="53">
        <v>68.154803615490025</v>
      </c>
      <c r="BF93" s="53">
        <v>70.0208079962498</v>
      </c>
      <c r="BG93" s="53">
        <v>71.861130253513181</v>
      </c>
      <c r="BH93" s="53">
        <v>73.496614475834363</v>
      </c>
      <c r="BI93" s="53">
        <v>74.466324811226315</v>
      </c>
      <c r="BJ93" s="53">
        <v>75.092548576504313</v>
      </c>
    </row>
    <row r="94" spans="1:62">
      <c r="B94" s="54">
        <f t="shared" si="5"/>
        <v>276</v>
      </c>
      <c r="C94" s="50">
        <v>9.1999999999999993</v>
      </c>
      <c r="D94" s="52" t="e">
        <f>VLOOKUP(Table!C94,'Baby Growth Tracker'!$D$14:$E$99,2,FALSE)</f>
        <v>#N/A</v>
      </c>
      <c r="E94" s="49">
        <f>IF('Baby Growth Tracker'!$C$5="Male",Table!AA94,Table!AS94)</f>
        <v>6.9525427357603755</v>
      </c>
      <c r="F94" s="49">
        <f>IF('Baby Growth Tracker'!$C$5="Male",Table!AB94,Table!AT94)</f>
        <v>7.1394448229405301</v>
      </c>
      <c r="G94" s="49">
        <f>IF('Baby Growth Tracker'!$C$5="Male",Table!AC94,Table!AU94)</f>
        <v>7.4361107178821921</v>
      </c>
      <c r="H94" s="49">
        <f>IF('Baby Growth Tracker'!$C$5="Male",Table!AD94,Table!AV94)</f>
        <v>7.9567283686446473</v>
      </c>
      <c r="I94" s="49">
        <f>IF('Baby Growth Tracker'!$C$5="Male",Table!AE94,Table!AW94)</f>
        <v>8.5735733613868828</v>
      </c>
      <c r="J94" s="49">
        <f>IF('Baby Growth Tracker'!$C$5="Male",Table!AF94,Table!AX94)</f>
        <v>9.2332834067573692</v>
      </c>
      <c r="K94" s="49">
        <f>IF('Baby Growth Tracker'!$C$5="Male",Table!AG94,Table!AY94)</f>
        <v>9.8658979792618489</v>
      </c>
      <c r="L94" s="49">
        <f>IF('Baby Growth Tracker'!$C$5="Male",Table!AH94,Table!AZ94)</f>
        <v>10.262980013463666</v>
      </c>
      <c r="M94" s="49">
        <f>IF('Baby Growth Tracker'!$C$5="Male",Table!AI94,Table!BA94)</f>
        <v>10.528541679949161</v>
      </c>
      <c r="N94" s="49" t="e">
        <f t="shared" si="3"/>
        <v>#N/A</v>
      </c>
      <c r="O94" s="50">
        <v>9.1999999999999993</v>
      </c>
      <c r="P94" s="52" t="e">
        <f>VLOOKUP(Table!O94,'Baby Growth Tracker'!$D$14:$F$99,3,FALSE)</f>
        <v>#N/A</v>
      </c>
      <c r="Q94" s="49">
        <f>IF('Baby Growth Tracker'!$C$5="Male",Table!AJ94,Table!BB94)</f>
        <v>64.874044676306099</v>
      </c>
      <c r="R94" s="49">
        <f>IF('Baby Growth Tracker'!$C$5="Male",Table!AK94,Table!BC94)</f>
        <v>65.548867744053595</v>
      </c>
      <c r="S94" s="49">
        <f>IF('Baby Growth Tracker'!$C$5="Male",Table!AL94,Table!BD94)</f>
        <v>66.580914782354355</v>
      </c>
      <c r="T94" s="49">
        <f>IF('Baby Growth Tracker'!$C$5="Male",Table!AM94,Table!BE94)</f>
        <v>68.286957215645486</v>
      </c>
      <c r="U94" s="49">
        <f>IF('Baby Growth Tracker'!$C$5="Male",Table!AN94,Table!BF94)</f>
        <v>70.156646438796457</v>
      </c>
      <c r="V94" s="49">
        <f>IF('Baby Growth Tracker'!$C$5="Male",Table!AO94,Table!BG94)</f>
        <v>72.000538900972344</v>
      </c>
      <c r="W94" s="49">
        <f>IF('Baby Growth Tracker'!$C$5="Male",Table!AP94,Table!BH94)</f>
        <v>73.6391446811772</v>
      </c>
      <c r="X94" s="49">
        <f>IF('Baby Growth Tracker'!$C$5="Male",Table!AQ94,Table!BI94)</f>
        <v>74.610683764903143</v>
      </c>
      <c r="Y94" s="49">
        <f>IF('Baby Growth Tracker'!$C$5="Male",Table!AR94,Table!BJ94)</f>
        <v>75.238079961650669</v>
      </c>
      <c r="Z94" s="49" t="e">
        <f t="shared" si="4"/>
        <v>#N/A</v>
      </c>
      <c r="AA94" s="49">
        <v>7.5988079183000004</v>
      </c>
      <c r="AB94" s="49">
        <v>7.7971146376</v>
      </c>
      <c r="AC94" s="49">
        <v>8.1142473242999991</v>
      </c>
      <c r="AD94" s="49">
        <v>8.6779329568999994</v>
      </c>
      <c r="AE94" s="49">
        <v>9.3578861586000013</v>
      </c>
      <c r="AF94" s="49">
        <v>10.0999647742</v>
      </c>
      <c r="AG94" s="49">
        <v>10.826339837999999</v>
      </c>
      <c r="AH94" s="49">
        <v>11.289794257</v>
      </c>
      <c r="AI94" s="49">
        <v>11.603020784</v>
      </c>
      <c r="AJ94" s="49">
        <v>67.083388277454887</v>
      </c>
      <c r="AK94" s="49">
        <v>67.649514517669076</v>
      </c>
      <c r="AL94" s="49">
        <v>68.542200241713829</v>
      </c>
      <c r="AM94" s="49">
        <v>70.093425619139197</v>
      </c>
      <c r="AN94" s="49">
        <v>71.910711291867528</v>
      </c>
      <c r="AO94" s="49">
        <v>73.835435716012555</v>
      </c>
      <c r="AP94" s="49">
        <v>75.668000822648551</v>
      </c>
      <c r="AQ94" s="49">
        <v>76.813710393189282</v>
      </c>
      <c r="AR94" s="49">
        <v>77.578550582281323</v>
      </c>
      <c r="AS94" s="53">
        <v>6.9525427357603755</v>
      </c>
      <c r="AT94" s="53">
        <v>7.1394448229405301</v>
      </c>
      <c r="AU94" s="53">
        <v>7.4361107178821921</v>
      </c>
      <c r="AV94" s="53">
        <v>7.9567283686446473</v>
      </c>
      <c r="AW94" s="53">
        <v>8.5735733613868828</v>
      </c>
      <c r="AX94" s="53">
        <v>9.2332834067573692</v>
      </c>
      <c r="AY94" s="53">
        <v>9.8658979792618489</v>
      </c>
      <c r="AZ94" s="53">
        <v>10.262980013463666</v>
      </c>
      <c r="BA94" s="53">
        <v>10.528541679949161</v>
      </c>
      <c r="BB94" s="53">
        <v>64.874044676306099</v>
      </c>
      <c r="BC94" s="53">
        <v>65.548867744053595</v>
      </c>
      <c r="BD94" s="53">
        <v>66.580914782354355</v>
      </c>
      <c r="BE94" s="53">
        <v>68.286957215645486</v>
      </c>
      <c r="BF94" s="53">
        <v>70.156646438796457</v>
      </c>
      <c r="BG94" s="53">
        <v>72.000538900972344</v>
      </c>
      <c r="BH94" s="53">
        <v>73.6391446811772</v>
      </c>
      <c r="BI94" s="53">
        <v>74.610683764903143</v>
      </c>
      <c r="BJ94" s="53">
        <v>75.238079961650669</v>
      </c>
    </row>
    <row r="95" spans="1:62">
      <c r="B95" s="54">
        <f t="shared" si="5"/>
        <v>279</v>
      </c>
      <c r="C95" s="50">
        <v>9.3000000000000007</v>
      </c>
      <c r="D95" s="52" t="e">
        <f>VLOOKUP(Table!C95,'Baby Growth Tracker'!$D$14:$E$99,2,FALSE)</f>
        <v>#N/A</v>
      </c>
      <c r="E95" s="49">
        <f>IF('Baby Growth Tracker'!$C$5="Male",Table!AA95,Table!AS95)</f>
        <v>6.984714008880152</v>
      </c>
      <c r="F95" s="49">
        <f>IF('Baby Growth Tracker'!$C$5="Male",Table!AB95,Table!AT95)</f>
        <v>7.1719386221161567</v>
      </c>
      <c r="G95" s="49">
        <f>IF('Baby Growth Tracker'!$C$5="Male",Table!AC95,Table!AU95)</f>
        <v>7.4691744628953174</v>
      </c>
      <c r="H95" s="49">
        <f>IF('Baby Growth Tracker'!$C$5="Male",Table!AD95,Table!AV95)</f>
        <v>7.9909674538150517</v>
      </c>
      <c r="I95" s="49">
        <f>IF('Baby Growth Tracker'!$C$5="Male",Table!AE95,Table!AW95)</f>
        <v>8.6094994572008243</v>
      </c>
      <c r="J95" s="49">
        <f>IF('Baby Growth Tracker'!$C$5="Male",Table!AF95,Table!AX95)</f>
        <v>9.2713730301234811</v>
      </c>
      <c r="K95" s="49">
        <f>IF('Baby Growth Tracker'!$C$5="Male",Table!AG95,Table!AY95)</f>
        <v>9.9064148377222132</v>
      </c>
      <c r="L95" s="49">
        <f>IF('Baby Growth Tracker'!$C$5="Male",Table!AH95,Table!AZ95)</f>
        <v>10.305197692215167</v>
      </c>
      <c r="M95" s="49">
        <f>IF('Baby Growth Tracker'!$C$5="Male",Table!AI95,Table!BA95)</f>
        <v>10.571973299195289</v>
      </c>
      <c r="N95" s="49" t="e">
        <f t="shared" si="3"/>
        <v>#N/A</v>
      </c>
      <c r="O95" s="50">
        <v>9.3000000000000007</v>
      </c>
      <c r="P95" s="52" t="e">
        <f>VLOOKUP(Table!O95,'Baby Growth Tracker'!$D$14:$F$99,3,FALSE)</f>
        <v>#N/A</v>
      </c>
      <c r="Q95" s="49">
        <f>IF('Baby Growth Tracker'!$C$5="Male",Table!AJ95,Table!BB95)</f>
        <v>64.998660493790155</v>
      </c>
      <c r="R95" s="49">
        <f>IF('Baby Growth Tracker'!$C$5="Male",Table!AK95,Table!BC95)</f>
        <v>65.674859629514302</v>
      </c>
      <c r="S95" s="49">
        <f>IF('Baby Growth Tracker'!$C$5="Male",Table!AL95,Table!BD95)</f>
        <v>66.708994986391886</v>
      </c>
      <c r="T95" s="49">
        <f>IF('Baby Growth Tracker'!$C$5="Male",Table!AM95,Table!BE95)</f>
        <v>68.41844777009986</v>
      </c>
      <c r="U95" s="49">
        <f>IF('Baby Growth Tracker'!$C$5="Male",Table!AN95,Table!BF95)</f>
        <v>70.291816752586058</v>
      </c>
      <c r="V95" s="49">
        <f>IF('Baby Growth Tracker'!$C$5="Male",Table!AO95,Table!BG95)</f>
        <v>72.139281422639428</v>
      </c>
      <c r="W95" s="49">
        <f>IF('Baby Growth Tracker'!$C$5="Male",Table!AP95,Table!BH95)</f>
        <v>73.781016173544472</v>
      </c>
      <c r="X95" s="49">
        <f>IF('Baby Growth Tracker'!$C$5="Male",Table!AQ95,Table!BI95)</f>
        <v>74.754390829508694</v>
      </c>
      <c r="Y95" s="49">
        <f>IF('Baby Growth Tracker'!$C$5="Male",Table!AR95,Table!BJ95)</f>
        <v>75.382964804892737</v>
      </c>
      <c r="Z95" s="49" t="e">
        <f t="shared" si="4"/>
        <v>#N/A</v>
      </c>
      <c r="AA95" s="49">
        <v>7.6327467472000006</v>
      </c>
      <c r="AB95" s="49">
        <v>7.8316614784</v>
      </c>
      <c r="AC95" s="49">
        <v>8.1497779531999992</v>
      </c>
      <c r="AD95" s="49">
        <v>8.7152492685999992</v>
      </c>
      <c r="AE95" s="49">
        <v>9.3974242074000021</v>
      </c>
      <c r="AF95" s="49">
        <v>10.142017832800001</v>
      </c>
      <c r="AG95" s="49">
        <v>10.870950641999999</v>
      </c>
      <c r="AH95" s="49">
        <v>11.336088248000001</v>
      </c>
      <c r="AI95" s="49">
        <v>11.650475406</v>
      </c>
      <c r="AJ95" s="49">
        <v>67.206778152193124</v>
      </c>
      <c r="AK95" s="49">
        <v>67.774427966316694</v>
      </c>
      <c r="AL95" s="49">
        <v>68.669405949834058</v>
      </c>
      <c r="AM95" s="49">
        <v>70.224288811304561</v>
      </c>
      <c r="AN95" s="49">
        <v>72.045322105008438</v>
      </c>
      <c r="AO95" s="49">
        <v>73.973368388807472</v>
      </c>
      <c r="AP95" s="49">
        <v>75.808463082434443</v>
      </c>
      <c r="AQ95" s="49">
        <v>76.955434466083076</v>
      </c>
      <c r="AR95" s="49">
        <v>77.72097829053574</v>
      </c>
      <c r="AS95" s="53">
        <v>6.984714008880152</v>
      </c>
      <c r="AT95" s="53">
        <v>7.1719386221161567</v>
      </c>
      <c r="AU95" s="53">
        <v>7.4691744628953174</v>
      </c>
      <c r="AV95" s="53">
        <v>7.9909674538150517</v>
      </c>
      <c r="AW95" s="53">
        <v>8.6094994572008243</v>
      </c>
      <c r="AX95" s="53">
        <v>9.2713730301234811</v>
      </c>
      <c r="AY95" s="53">
        <v>9.9064148377222132</v>
      </c>
      <c r="AZ95" s="53">
        <v>10.305197692215167</v>
      </c>
      <c r="BA95" s="53">
        <v>10.571973299195289</v>
      </c>
      <c r="BB95" s="53">
        <v>64.998660493790155</v>
      </c>
      <c r="BC95" s="53">
        <v>65.674859629514302</v>
      </c>
      <c r="BD95" s="53">
        <v>66.708994986391886</v>
      </c>
      <c r="BE95" s="53">
        <v>68.41844777009986</v>
      </c>
      <c r="BF95" s="53">
        <v>70.291816752586058</v>
      </c>
      <c r="BG95" s="53">
        <v>72.139281422639428</v>
      </c>
      <c r="BH95" s="53">
        <v>73.781016173544472</v>
      </c>
      <c r="BI95" s="53">
        <v>74.754390829508694</v>
      </c>
      <c r="BJ95" s="53">
        <v>75.382964804892737</v>
      </c>
    </row>
    <row r="96" spans="1:62">
      <c r="B96" s="54">
        <f t="shared" si="5"/>
        <v>282</v>
      </c>
      <c r="C96" s="50">
        <v>9.4</v>
      </c>
      <c r="D96" s="52" t="e">
        <f>VLOOKUP(Table!C96,'Baby Growth Tracker'!$D$14:$E$99,2,FALSE)</f>
        <v>#N/A</v>
      </c>
      <c r="E96" s="49">
        <f>IF('Baby Growth Tracker'!$C$5="Male",Table!AA96,Table!AS96)</f>
        <v>7.0166411009805136</v>
      </c>
      <c r="F96" s="49">
        <f>IF('Baby Growth Tracker'!$C$5="Male",Table!AB96,Table!AT96)</f>
        <v>7.2041853397864317</v>
      </c>
      <c r="G96" s="49">
        <f>IF('Baby Growth Tracker'!$C$5="Male",Table!AC96,Table!AU96)</f>
        <v>7.5019861569953061</v>
      </c>
      <c r="H96" s="49">
        <f>IF('Baby Growth Tracker'!$C$5="Male",Table!AD96,Table!AV96)</f>
        <v>8.0249448493136164</v>
      </c>
      <c r="I96" s="49">
        <f>IF('Baby Growth Tracker'!$C$5="Male",Table!AE96,Table!AW96)</f>
        <v>8.6451513455156324</v>
      </c>
      <c r="J96" s="49">
        <f>IF('Baby Growth Tracker'!$C$5="Male",Table!AF96,Table!AX96)</f>
        <v>9.3091743976891745</v>
      </c>
      <c r="K96" s="49">
        <f>IF('Baby Growth Tracker'!$C$5="Male",Table!AG96,Table!AY96)</f>
        <v>9.9466300237548939</v>
      </c>
      <c r="L96" s="49">
        <f>IF('Baby Growth Tracker'!$C$5="Male",Table!AH96,Table!AZ96)</f>
        <v>10.347105615107894</v>
      </c>
      <c r="M96" s="49">
        <f>IF('Baby Growth Tracker'!$C$5="Male",Table!AI96,Table!BA96)</f>
        <v>10.615090004252657</v>
      </c>
      <c r="N96" s="49" t="e">
        <f t="shared" si="3"/>
        <v>#N/A</v>
      </c>
      <c r="O96" s="50">
        <v>9.4</v>
      </c>
      <c r="P96" s="52" t="e">
        <f>VLOOKUP(Table!O96,'Baby Growth Tracker'!$D$14:$F$99,3,FALSE)</f>
        <v>#N/A</v>
      </c>
      <c r="Q96" s="49">
        <f>IF('Baby Growth Tracker'!$C$5="Male",Table!AJ96,Table!BB96)</f>
        <v>65.12265039441985</v>
      </c>
      <c r="R96" s="49">
        <f>IF('Baby Growth Tracker'!$C$5="Male",Table!AK96,Table!BC96)</f>
        <v>65.800217960419914</v>
      </c>
      <c r="S96" s="49">
        <f>IF('Baby Growth Tracker'!$C$5="Male",Table!AL96,Table!BD96)</f>
        <v>66.836431908811136</v>
      </c>
      <c r="T96" s="49">
        <f>IF('Baby Growth Tracker'!$C$5="Male",Table!AM96,Table!BE96)</f>
        <v>68.54928401135912</v>
      </c>
      <c r="U96" s="49">
        <f>IF('Baby Growth Tracker'!$C$5="Male",Table!AN96,Table!BF96)</f>
        <v>70.426327645033595</v>
      </c>
      <c r="V96" s="49">
        <f>IF('Baby Growth Tracker'!$C$5="Male",Table!AO96,Table!BG96)</f>
        <v>72.277366362285846</v>
      </c>
      <c r="W96" s="49">
        <f>IF('Baby Growth Tracker'!$C$5="Male",Table!AP96,Table!BH96)</f>
        <v>73.922237239719649</v>
      </c>
      <c r="X96" s="49">
        <f>IF('Baby Growth Tracker'!$C$5="Male",Table!AQ96,Table!BI96)</f>
        <v>74.897454091337536</v>
      </c>
      <c r="Y96" s="49">
        <f>IF('Baby Growth Tracker'!$C$5="Male",Table!AR96,Table!BJ96)</f>
        <v>75.527211044418237</v>
      </c>
      <c r="Z96" s="49" t="e">
        <f t="shared" si="4"/>
        <v>#N/A</v>
      </c>
      <c r="AA96" s="49">
        <v>7.6666855761000008</v>
      </c>
      <c r="AB96" s="49">
        <v>7.8662083192000001</v>
      </c>
      <c r="AC96" s="49">
        <v>8.1853085820999993</v>
      </c>
      <c r="AD96" s="49">
        <v>8.7525655802999989</v>
      </c>
      <c r="AE96" s="49">
        <v>9.4369622562000028</v>
      </c>
      <c r="AF96" s="49">
        <v>10.184070891400001</v>
      </c>
      <c r="AG96" s="49">
        <v>10.915561445999998</v>
      </c>
      <c r="AH96" s="49">
        <v>11.382382239000002</v>
      </c>
      <c r="AI96" s="49">
        <v>11.697930028</v>
      </c>
      <c r="AJ96" s="49">
        <v>67.32943855732195</v>
      </c>
      <c r="AK96" s="49">
        <v>67.898618418699215</v>
      </c>
      <c r="AL96" s="49">
        <v>68.795897250822676</v>
      </c>
      <c r="AM96" s="49">
        <v>70.35444798511854</v>
      </c>
      <c r="AN96" s="49">
        <v>72.179234174185737</v>
      </c>
      <c r="AO96" s="49">
        <v>74.110600470399149</v>
      </c>
      <c r="AP96" s="49">
        <v>75.94821662667205</v>
      </c>
      <c r="AQ96" s="49">
        <v>77.096441933194598</v>
      </c>
      <c r="AR96" s="49">
        <v>77.862683039508639</v>
      </c>
      <c r="AS96" s="53">
        <v>7.0166411009805136</v>
      </c>
      <c r="AT96" s="53">
        <v>7.2041853397864317</v>
      </c>
      <c r="AU96" s="53">
        <v>7.5019861569953061</v>
      </c>
      <c r="AV96" s="53">
        <v>8.0249448493136164</v>
      </c>
      <c r="AW96" s="53">
        <v>8.6451513455156324</v>
      </c>
      <c r="AX96" s="53">
        <v>9.3091743976891745</v>
      </c>
      <c r="AY96" s="53">
        <v>9.9466300237548939</v>
      </c>
      <c r="AZ96" s="53">
        <v>10.347105615107894</v>
      </c>
      <c r="BA96" s="53">
        <v>10.615090004252657</v>
      </c>
      <c r="BB96" s="53">
        <v>65.12265039441985</v>
      </c>
      <c r="BC96" s="53">
        <v>65.800217960419914</v>
      </c>
      <c r="BD96" s="53">
        <v>66.836431908811136</v>
      </c>
      <c r="BE96" s="53">
        <v>68.54928401135912</v>
      </c>
      <c r="BF96" s="53">
        <v>70.426327645033595</v>
      </c>
      <c r="BG96" s="53">
        <v>72.277366362285846</v>
      </c>
      <c r="BH96" s="53">
        <v>73.922237239719649</v>
      </c>
      <c r="BI96" s="53">
        <v>74.897454091337536</v>
      </c>
      <c r="BJ96" s="53">
        <v>75.527211044418237</v>
      </c>
    </row>
    <row r="97" spans="1:62">
      <c r="A97" s="49" t="s">
        <v>11</v>
      </c>
      <c r="B97" s="54">
        <f t="shared" si="5"/>
        <v>285</v>
      </c>
      <c r="C97" s="50">
        <v>9.5</v>
      </c>
      <c r="D97" s="52" t="e">
        <f>VLOOKUP(Table!C97,'Baby Growth Tracker'!$D$14:$E$99,2,FALSE)</f>
        <v>#N/A</v>
      </c>
      <c r="E97" s="49">
        <f>IF('Baby Growth Tracker'!$C$5="Male",Table!AA97,Table!AS97)</f>
        <v>7.0597317190000002</v>
      </c>
      <c r="F97" s="49">
        <f>IF('Baby Growth Tracker'!$C$5="Male",Table!AB97,Table!AT97)</f>
        <v>7.247735767</v>
      </c>
      <c r="G97" s="49">
        <f>IF('Baby Growth Tracker'!$C$5="Male",Table!AC97,Table!AU97)</f>
        <v>7.5463417880000003</v>
      </c>
      <c r="H97" s="49">
        <f>IF('Baby Growth Tracker'!$C$5="Male",Table!AD97,Table!AV97)</f>
        <v>8.0709321650000003</v>
      </c>
      <c r="I97" s="49">
        <f>IF('Baby Growth Tracker'!$C$5="Male",Table!AE97,Table!AW97)</f>
        <v>8.6934184230000007</v>
      </c>
      <c r="J97" s="49">
        <f>IF('Baby Growth Tracker'!$C$5="Male",Table!AF97,Table!AX97)</f>
        <v>9.3602709819999994</v>
      </c>
      <c r="K97" s="49">
        <f>IF('Baby Growth Tracker'!$C$5="Male",Table!AG97,Table!AY97)</f>
        <v>10.000791939999999</v>
      </c>
      <c r="L97" s="49">
        <f>IF('Baby Growth Tracker'!$C$5="Male",Table!AH97,Table!AZ97)</f>
        <v>10.40335475</v>
      </c>
      <c r="M97" s="49">
        <f>IF('Baby Growth Tracker'!$C$5="Male",Table!AI97,Table!BA97)</f>
        <v>10.67280092</v>
      </c>
      <c r="N97" s="49" t="e">
        <f t="shared" si="3"/>
        <v>#N/A</v>
      </c>
      <c r="O97" s="50">
        <v>9.5</v>
      </c>
      <c r="P97" s="52" t="e">
        <f>VLOOKUP(Table!O97,'Baby Growth Tracker'!$D$14:$F$99,3,FALSE)</f>
        <v>#N/A</v>
      </c>
      <c r="Q97" s="49">
        <f>IF('Baby Growth Tracker'!$C$5="Male",Table!AJ97,Table!BB97)</f>
        <v>65.275903473377994</v>
      </c>
      <c r="R97" s="49">
        <f>IF('Baby Growth Tracker'!$C$5="Male",Table!AK97,Table!BC97)</f>
        <v>65.955197569739894</v>
      </c>
      <c r="S97" s="49">
        <f>IF('Baby Growth Tracker'!$C$5="Male",Table!AL97,Table!BD97)</f>
        <v>66.993943711226692</v>
      </c>
      <c r="T97" s="49">
        <f>IF('Baby Growth Tracker'!$C$5="Male",Table!AM97,Table!BE97)</f>
        <v>68.710701883647985</v>
      </c>
      <c r="U97" s="49">
        <f>IF('Baby Growth Tracker'!$C$5="Male",Table!AN97,Table!BF97)</f>
        <v>70.591639236999995</v>
      </c>
      <c r="V97" s="49">
        <f>IF('Baby Growth Tracker'!$C$5="Male",Table!AO97,Table!BG97)</f>
        <v>72.446136694944258</v>
      </c>
      <c r="W97" s="49">
        <f>IF('Baby Growth Tracker'!$C$5="Male",Table!AP97,Table!BH97)</f>
        <v>74.093775124029563</v>
      </c>
      <c r="X97" s="49">
        <f>IF('Baby Growth Tracker'!$C$5="Male",Table!AQ97,Table!BI97)</f>
        <v>75.070500875252549</v>
      </c>
      <c r="Y97" s="49">
        <f>IF('Baby Growth Tracker'!$C$5="Male",Table!AR97,Table!BJ97)</f>
        <v>75.701181126368013</v>
      </c>
      <c r="Z97" s="49" t="e">
        <f t="shared" si="4"/>
        <v>#N/A</v>
      </c>
      <c r="AA97" s="49">
        <v>7.7006244050000001</v>
      </c>
      <c r="AB97" s="49">
        <v>7.9007551600000001</v>
      </c>
      <c r="AC97" s="49">
        <v>8.2208392109999995</v>
      </c>
      <c r="AD97" s="49">
        <v>8.7898818920000004</v>
      </c>
      <c r="AE97" s="49">
        <v>9.4765003050000001</v>
      </c>
      <c r="AF97" s="49">
        <v>10.22612395</v>
      </c>
      <c r="AG97" s="49">
        <v>10.960172249999999</v>
      </c>
      <c r="AH97" s="49">
        <v>11.428676230000001</v>
      </c>
      <c r="AI97" s="49">
        <v>11.74538465</v>
      </c>
      <c r="AJ97" s="49">
        <v>67.486348240987056</v>
      </c>
      <c r="AK97" s="49">
        <v>68.056745547791365</v>
      </c>
      <c r="AL97" s="49">
        <v>68.95590629376494</v>
      </c>
      <c r="AM97" s="49">
        <v>70.51760635729417</v>
      </c>
      <c r="AN97" s="49">
        <v>72.345861108999998</v>
      </c>
      <c r="AO97" s="49">
        <v>74.280601897828703</v>
      </c>
      <c r="AP97" s="49">
        <v>76.121103800160057</v>
      </c>
      <c r="AQ97" s="49">
        <v>77.270952502648257</v>
      </c>
      <c r="AR97" s="49">
        <v>78.038193670124357</v>
      </c>
      <c r="AS97" s="53">
        <v>7.0597317190000002</v>
      </c>
      <c r="AT97" s="53">
        <v>7.247735767</v>
      </c>
      <c r="AU97" s="53">
        <v>7.5463417880000003</v>
      </c>
      <c r="AV97" s="53">
        <v>8.0709321650000003</v>
      </c>
      <c r="AW97" s="53">
        <v>8.6934184230000007</v>
      </c>
      <c r="AX97" s="53">
        <v>9.3602709819999994</v>
      </c>
      <c r="AY97" s="53">
        <v>10.000791939999999</v>
      </c>
      <c r="AZ97" s="53">
        <v>10.40335475</v>
      </c>
      <c r="BA97" s="53">
        <v>10.67280092</v>
      </c>
      <c r="BB97" s="53">
        <v>65.275903473377994</v>
      </c>
      <c r="BC97" s="53">
        <v>65.955197569739894</v>
      </c>
      <c r="BD97" s="53">
        <v>66.993943711226692</v>
      </c>
      <c r="BE97" s="53">
        <v>68.710701883647985</v>
      </c>
      <c r="BF97" s="53">
        <v>70.591639236999995</v>
      </c>
      <c r="BG97" s="53">
        <v>72.446136694944258</v>
      </c>
      <c r="BH97" s="53">
        <v>74.093775124029563</v>
      </c>
      <c r="BI97" s="53">
        <v>75.070500875252549</v>
      </c>
      <c r="BJ97" s="53">
        <v>75.701181126368013</v>
      </c>
    </row>
    <row r="98" spans="1:62">
      <c r="B98" s="54">
        <f t="shared" si="5"/>
        <v>288</v>
      </c>
      <c r="C98" s="50">
        <v>9.6</v>
      </c>
      <c r="D98" s="52" t="e">
        <f>VLOOKUP(Table!C98,'Baby Growth Tracker'!$D$14:$E$99,2,FALSE)</f>
        <v>#N/A</v>
      </c>
      <c r="E98" s="49">
        <f>IF('Baby Growth Tracker'!$C$5="Male",Table!AA98,Table!AS98)</f>
        <v>7.0910797372000003</v>
      </c>
      <c r="F98" s="49">
        <f>IF('Baby Growth Tracker'!$C$5="Male",Table!AB98,Table!AT98)</f>
        <v>7.2793948807</v>
      </c>
      <c r="G98" s="49">
        <f>IF('Baby Growth Tracker'!$C$5="Male",Table!AC98,Table!AU98)</f>
        <v>7.5785512461</v>
      </c>
      <c r="H98" s="49">
        <f>IF('Baby Growth Tracker'!$C$5="Male",Table!AD98,Table!AV98)</f>
        <v>8.1042789249000009</v>
      </c>
      <c r="I98" s="49">
        <f>IF('Baby Growth Tracker'!$C$5="Male",Table!AE98,Table!AW98)</f>
        <v>8.7284027661000003</v>
      </c>
      <c r="J98" s="49">
        <f>IF('Baby Growth Tracker'!$C$5="Male",Table!AF98,Table!AX98)</f>
        <v>9.3973632237999993</v>
      </c>
      <c r="K98" s="49">
        <f>IF('Baby Growth Tracker'!$C$5="Male",Table!AG98,Table!AY98)</f>
        <v>10.040257856</v>
      </c>
      <c r="L98" s="49">
        <f>IF('Baby Growth Tracker'!$C$5="Male",Table!AH98,Table!AZ98)</f>
        <v>10.444488803</v>
      </c>
      <c r="M98" s="49">
        <f>IF('Baby Growth Tracker'!$C$5="Male",Table!AI98,Table!BA98)</f>
        <v>10.715127788</v>
      </c>
      <c r="N98" s="49" t="e">
        <f t="shared" si="3"/>
        <v>#N/A</v>
      </c>
      <c r="O98" s="50">
        <v>9.6</v>
      </c>
      <c r="P98" s="52" t="e">
        <f>VLOOKUP(Table!O98,'Baby Growth Tracker'!$D$14:$F$99,3,FALSE)</f>
        <v>#N/A</v>
      </c>
      <c r="Q98" s="49">
        <f>IF('Baby Growth Tracker'!$C$5="Male",Table!AJ98,Table!BB98)</f>
        <v>65.398261060794539</v>
      </c>
      <c r="R98" s="49">
        <f>IF('Baby Growth Tracker'!$C$5="Male",Table!AK98,Table!BC98)</f>
        <v>66.078903459230716</v>
      </c>
      <c r="S98" s="49">
        <f>IF('Baby Growth Tracker'!$C$5="Male",Table!AL98,Table!BD98)</f>
        <v>67.11970310586355</v>
      </c>
      <c r="T98" s="49">
        <f>IF('Baby Growth Tracker'!$C$5="Male",Table!AM98,Table!BE98)</f>
        <v>68.839833864571034</v>
      </c>
      <c r="U98" s="49">
        <f>IF('Baby Growth Tracker'!$C$5="Male",Table!AN98,Table!BF98)</f>
        <v>70.724436986000001</v>
      </c>
      <c r="V98" s="49">
        <f>IF('Baby Growth Tracker'!$C$5="Male",Table!AO98,Table!BG98)</f>
        <v>72.582519873189554</v>
      </c>
      <c r="W98" s="49">
        <f>IF('Baby Growth Tracker'!$C$5="Male",Table!AP98,Table!BH98)</f>
        <v>74.233320741514063</v>
      </c>
      <c r="X98" s="49">
        <f>IF('Baby Growth Tracker'!$C$5="Male",Table!AQ98,Table!BI98)</f>
        <v>75.211911282528902</v>
      </c>
      <c r="Y98" s="49">
        <f>IF('Baby Growth Tracker'!$C$5="Male",Table!AR98,Table!BJ98)</f>
        <v>75.843791812321612</v>
      </c>
      <c r="Z98" s="49" t="e">
        <f t="shared" si="4"/>
        <v>#N/A</v>
      </c>
      <c r="AA98" s="49">
        <v>7.7312297092</v>
      </c>
      <c r="AB98" s="49">
        <v>7.9319479978</v>
      </c>
      <c r="AC98" s="49">
        <v>8.2529748383000001</v>
      </c>
      <c r="AD98" s="49">
        <v>8.8237046551000002</v>
      </c>
      <c r="AE98" s="49">
        <v>9.5123810445999997</v>
      </c>
      <c r="AF98" s="49">
        <v>10.264283706000001</v>
      </c>
      <c r="AG98" s="49">
        <v>11.000600069999999</v>
      </c>
      <c r="AH98" s="49">
        <v>11.470571889</v>
      </c>
      <c r="AI98" s="49">
        <v>11.788281914000001</v>
      </c>
      <c r="AJ98" s="49">
        <v>67.607073720938644</v>
      </c>
      <c r="AK98" s="49">
        <v>68.179020212077944</v>
      </c>
      <c r="AL98" s="49">
        <v>69.080508125119934</v>
      </c>
      <c r="AM98" s="49">
        <v>70.645910536811243</v>
      </c>
      <c r="AN98" s="49">
        <v>72.477940408400002</v>
      </c>
      <c r="AO98" s="49">
        <v>74.416003553502719</v>
      </c>
      <c r="AP98" s="49">
        <v>76.259009245590462</v>
      </c>
      <c r="AQ98" s="49">
        <v>77.41009118845065</v>
      </c>
      <c r="AR98" s="49">
        <v>78.178011801408616</v>
      </c>
      <c r="AS98" s="53">
        <v>7.0910797372000003</v>
      </c>
      <c r="AT98" s="53">
        <v>7.2793948807</v>
      </c>
      <c r="AU98" s="53">
        <v>7.5785512461</v>
      </c>
      <c r="AV98" s="53">
        <v>8.1042789249000009</v>
      </c>
      <c r="AW98" s="53">
        <v>8.7284027661000003</v>
      </c>
      <c r="AX98" s="53">
        <v>9.3973632237999993</v>
      </c>
      <c r="AY98" s="53">
        <v>10.040257856</v>
      </c>
      <c r="AZ98" s="53">
        <v>10.444488803</v>
      </c>
      <c r="BA98" s="53">
        <v>10.715127788</v>
      </c>
      <c r="BB98" s="53">
        <v>65.398261060794539</v>
      </c>
      <c r="BC98" s="53">
        <v>66.078903459230716</v>
      </c>
      <c r="BD98" s="53">
        <v>67.11970310586355</v>
      </c>
      <c r="BE98" s="53">
        <v>68.839833864571034</v>
      </c>
      <c r="BF98" s="53">
        <v>70.724436986000001</v>
      </c>
      <c r="BG98" s="53">
        <v>72.582519873189554</v>
      </c>
      <c r="BH98" s="53">
        <v>74.233320741514063</v>
      </c>
      <c r="BI98" s="53">
        <v>75.211911282528902</v>
      </c>
      <c r="BJ98" s="53">
        <v>75.843791812321612</v>
      </c>
    </row>
    <row r="99" spans="1:62">
      <c r="B99" s="54">
        <f t="shared" si="5"/>
        <v>291</v>
      </c>
      <c r="C99" s="50">
        <v>9.6999999999999993</v>
      </c>
      <c r="D99" s="52" t="e">
        <f>VLOOKUP(Table!C99,'Baby Growth Tracker'!$D$14:$E$99,2,FALSE)</f>
        <v>#N/A</v>
      </c>
      <c r="E99" s="49">
        <f>IF('Baby Growth Tracker'!$C$5="Male",Table!AA99,Table!AS99)</f>
        <v>7.1221904252000003</v>
      </c>
      <c r="F99" s="49">
        <f>IF('Baby Growth Tracker'!$C$5="Male",Table!AB99,Table!AT99)</f>
        <v>7.3108139756800004</v>
      </c>
      <c r="G99" s="49">
        <f>IF('Baby Growth Tracker'!$C$5="Male",Table!AC99,Table!AU99)</f>
        <v>7.6105160836500003</v>
      </c>
      <c r="H99" s="49">
        <f>IF('Baby Growth Tracker'!$C$5="Male",Table!AD99,Table!AV99)</f>
        <v>8.1373721454900014</v>
      </c>
      <c r="I99" s="49">
        <f>IF('Baby Growth Tracker'!$C$5="Male",Table!AE99,Table!AW99)</f>
        <v>8.7631219920600003</v>
      </c>
      <c r="J99" s="49">
        <f>IF('Baby Growth Tracker'!$C$5="Male",Table!AF99,Table!AX99)</f>
        <v>9.43417736462</v>
      </c>
      <c r="K99" s="49">
        <f>IF('Baby Growth Tracker'!$C$5="Male",Table!AG99,Table!AY99)</f>
        <v>10.0794332978</v>
      </c>
      <c r="L99" s="49">
        <f>IF('Baby Growth Tracker'!$C$5="Male",Table!AH99,Table!AZ99)</f>
        <v>10.485324954400001</v>
      </c>
      <c r="M99" s="49">
        <f>IF('Baby Growth Tracker'!$C$5="Male",Table!AI99,Table!BA99)</f>
        <v>10.757152032900001</v>
      </c>
      <c r="N99" s="49" t="e">
        <f t="shared" si="3"/>
        <v>#N/A</v>
      </c>
      <c r="O99" s="50">
        <v>9.6999999999999993</v>
      </c>
      <c r="P99" s="52" t="e">
        <f>VLOOKUP(Table!O99,'Baby Growth Tracker'!$D$14:$F$99,3,FALSE)</f>
        <v>#N/A</v>
      </c>
      <c r="Q99" s="49">
        <f>IF('Baby Growth Tracker'!$C$5="Male",Table!AJ99,Table!BB99)</f>
        <v>65.520025210604331</v>
      </c>
      <c r="R99" s="49">
        <f>IF('Baby Growth Tracker'!$C$5="Male",Table!AK99,Table!BC99)</f>
        <v>66.202008680630172</v>
      </c>
      <c r="S99" s="49">
        <f>IF('Baby Growth Tracker'!$C$5="Male",Table!AL99,Table!BD99)</f>
        <v>67.244852574997225</v>
      </c>
      <c r="T99" s="49">
        <f>IF('Baby Growth Tracker'!$C$5="Male",Table!AM99,Table!BE99)</f>
        <v>68.968345264637719</v>
      </c>
      <c r="U99" s="49">
        <f>IF('Baby Growth Tracker'!$C$5="Male",Table!AN99,Table!BF99)</f>
        <v>70.856608896820006</v>
      </c>
      <c r="V99" s="49">
        <f>IF('Baby Growth Tracker'!$C$5="Male",Table!AO99,Table!BG99)</f>
        <v>72.718278343465386</v>
      </c>
      <c r="W99" s="49">
        <f>IF('Baby Growth Tracker'!$C$5="Male",Table!AP99,Table!BH99)</f>
        <v>74.372247718775753</v>
      </c>
      <c r="X99" s="49">
        <f>IF('Baby Growth Tracker'!$C$5="Male",Table!AQ99,Table!BI99)</f>
        <v>75.352708828115183</v>
      </c>
      <c r="Y99" s="49">
        <f>IF('Baby Growth Tracker'!$C$5="Male",Table!AR99,Table!BJ99)</f>
        <v>75.985794212068726</v>
      </c>
      <c r="Z99" s="49" t="e">
        <f t="shared" si="4"/>
        <v>#N/A</v>
      </c>
      <c r="AA99" s="49">
        <v>7.7618350133999998</v>
      </c>
      <c r="AB99" s="49">
        <v>7.9631408356</v>
      </c>
      <c r="AC99" s="49">
        <v>8.2851104656000008</v>
      </c>
      <c r="AD99" s="49">
        <v>8.8575274182000001</v>
      </c>
      <c r="AE99" s="49">
        <v>9.5482617841999993</v>
      </c>
      <c r="AF99" s="49">
        <v>10.302443462000001</v>
      </c>
      <c r="AG99" s="49">
        <v>11.041027889999999</v>
      </c>
      <c r="AH99" s="49">
        <v>11.512467548</v>
      </c>
      <c r="AI99" s="49">
        <v>11.831179178000001</v>
      </c>
      <c r="AJ99" s="49">
        <v>67.727110636829451</v>
      </c>
      <c r="AK99" s="49">
        <v>68.300612231115778</v>
      </c>
      <c r="AL99" s="49">
        <v>69.204435081920465</v>
      </c>
      <c r="AM99" s="49">
        <v>70.77354900141259</v>
      </c>
      <c r="AN99" s="49">
        <v>72.609358208570001</v>
      </c>
      <c r="AO99" s="49">
        <v>74.550741291821055</v>
      </c>
      <c r="AP99" s="49">
        <v>76.396242733601667</v>
      </c>
      <c r="AQ99" s="49">
        <v>77.548550433874738</v>
      </c>
      <c r="AR99" s="49">
        <v>78.317144576397283</v>
      </c>
      <c r="AS99" s="53">
        <v>7.1221904252000003</v>
      </c>
      <c r="AT99" s="53">
        <v>7.3108139756800004</v>
      </c>
      <c r="AU99" s="53">
        <v>7.6105160836500003</v>
      </c>
      <c r="AV99" s="53">
        <v>8.1373721454900014</v>
      </c>
      <c r="AW99" s="53">
        <v>8.7631219920600003</v>
      </c>
      <c r="AX99" s="53">
        <v>9.43417736462</v>
      </c>
      <c r="AY99" s="53">
        <v>10.0794332978</v>
      </c>
      <c r="AZ99" s="53">
        <v>10.485324954400001</v>
      </c>
      <c r="BA99" s="53">
        <v>10.757152032900001</v>
      </c>
      <c r="BB99" s="53">
        <v>65.520025210604331</v>
      </c>
      <c r="BC99" s="53">
        <v>66.202008680630172</v>
      </c>
      <c r="BD99" s="53">
        <v>67.244852574997225</v>
      </c>
      <c r="BE99" s="53">
        <v>68.968345264637719</v>
      </c>
      <c r="BF99" s="53">
        <v>70.856608896820006</v>
      </c>
      <c r="BG99" s="53">
        <v>72.718278343465386</v>
      </c>
      <c r="BH99" s="53">
        <v>74.372247718775753</v>
      </c>
      <c r="BI99" s="53">
        <v>75.352708828115183</v>
      </c>
      <c r="BJ99" s="53">
        <v>75.985794212068726</v>
      </c>
    </row>
    <row r="100" spans="1:62">
      <c r="B100" s="54">
        <f t="shared" si="5"/>
        <v>294</v>
      </c>
      <c r="C100" s="50">
        <v>9.8000000000000007</v>
      </c>
      <c r="D100" s="52" t="e">
        <f>VLOOKUP(Table!C100,'Baby Growth Tracker'!$D$14:$E$99,2,FALSE)</f>
        <v>#N/A</v>
      </c>
      <c r="E100" s="49">
        <f>IF('Baby Growth Tracker'!$C$5="Male",Table!AA100,Table!AS100)</f>
        <v>7.1530658401050005</v>
      </c>
      <c r="F100" s="49">
        <f>IF('Baby Growth Tracker'!$C$5="Male",Table!AB100,Table!AT100)</f>
        <v>7.3419951693900005</v>
      </c>
      <c r="G100" s="49">
        <f>IF('Baby Growth Tracker'!$C$5="Male",Table!AC100,Table!AU100)</f>
        <v>7.642238520946</v>
      </c>
      <c r="H100" s="49">
        <f>IF('Baby Growth Tracker'!$C$5="Male",Table!AD100,Table!AV100)</f>
        <v>8.1702142452680011</v>
      </c>
      <c r="I100" s="49">
        <f>IF('Baby Growth Tracker'!$C$5="Male",Table!AE100,Table!AW100)</f>
        <v>8.797578776491001</v>
      </c>
      <c r="J100" s="49">
        <f>IF('Baby Growth Tracker'!$C$5="Male",Table!AF100,Table!AX100)</f>
        <v>9.4707163728779999</v>
      </c>
      <c r="K100" s="49">
        <f>IF('Baby Growth Tracker'!$C$5="Male",Table!AG100,Table!AY100)</f>
        <v>10.118321525019999</v>
      </c>
      <c r="L100" s="49">
        <f>IF('Baby Growth Tracker'!$C$5="Male",Table!AH100,Table!AZ100)</f>
        <v>10.525866649740001</v>
      </c>
      <c r="M100" s="49">
        <f>IF('Baby Growth Tracker'!$C$5="Male",Table!AI100,Table!BA100)</f>
        <v>10.79887722562</v>
      </c>
      <c r="N100" s="49" t="e">
        <f t="shared" si="3"/>
        <v>#N/A</v>
      </c>
      <c r="O100" s="50">
        <v>9.8000000000000007</v>
      </c>
      <c r="P100" s="52" t="e">
        <f>VLOOKUP(Table!O100,'Baby Growth Tracker'!$D$14:$F$99,3,FALSE)</f>
        <v>#N/A</v>
      </c>
      <c r="Q100" s="49">
        <f>IF('Baby Growth Tracker'!$C$5="Male",Table!AJ100,Table!BB100)</f>
        <v>65.641203449931183</v>
      </c>
      <c r="R100" s="49">
        <f>IF('Baby Growth Tracker'!$C$5="Male",Table!AK100,Table!BC100)</f>
        <v>66.32452085927828</v>
      </c>
      <c r="S100" s="49">
        <f>IF('Baby Growth Tracker'!$C$5="Male",Table!AL100,Table!BD100)</f>
        <v>67.369399858830448</v>
      </c>
      <c r="T100" s="49">
        <f>IF('Baby Growth Tracker'!$C$5="Male",Table!AM100,Table!BE100)</f>
        <v>69.096243923186947</v>
      </c>
      <c r="U100" s="49">
        <f>IF('Baby Growth Tracker'!$C$5="Male",Table!AN100,Table!BF100)</f>
        <v>70.988162792993009</v>
      </c>
      <c r="V100" s="49">
        <f>IF('Baby Growth Tracker'!$C$5="Male",Table!AO100,Table!BG100)</f>
        <v>72.853419792292215</v>
      </c>
      <c r="W100" s="49">
        <f>IF('Baby Growth Tracker'!$C$5="Male",Table!AP100,Table!BH100)</f>
        <v>74.510563523967264</v>
      </c>
      <c r="X100" s="49">
        <f>IF('Baby Growth Tracker'!$C$5="Male",Table!AQ100,Table!BI100)</f>
        <v>75.492900809338579</v>
      </c>
      <c r="Y100" s="49">
        <f>IF('Baby Growth Tracker'!$C$5="Male",Table!AR100,Table!BJ100)</f>
        <v>76.127195496691442</v>
      </c>
      <c r="Z100" s="49" t="e">
        <f t="shared" si="4"/>
        <v>#N/A</v>
      </c>
      <c r="AA100" s="49">
        <v>7.7924403175999997</v>
      </c>
      <c r="AB100" s="49">
        <v>7.9943336733999999</v>
      </c>
      <c r="AC100" s="49">
        <v>8.3172460929000014</v>
      </c>
      <c r="AD100" s="49">
        <v>8.8913501813</v>
      </c>
      <c r="AE100" s="49">
        <v>9.5841425237999989</v>
      </c>
      <c r="AF100" s="49">
        <v>10.340603218000002</v>
      </c>
      <c r="AG100" s="49">
        <v>11.081455709999998</v>
      </c>
      <c r="AH100" s="49">
        <v>11.554363207</v>
      </c>
      <c r="AI100" s="49">
        <v>11.874076442000002</v>
      </c>
      <c r="AJ100" s="49">
        <v>67.846468323475364</v>
      </c>
      <c r="AK100" s="49">
        <v>68.421530825044343</v>
      </c>
      <c r="AL100" s="49">
        <v>69.327696214880518</v>
      </c>
      <c r="AM100" s="49">
        <v>70.900530548660228</v>
      </c>
      <c r="AN100" s="49">
        <v>72.740123094546007</v>
      </c>
      <c r="AO100" s="49">
        <v>74.684823594908664</v>
      </c>
      <c r="AP100" s="49">
        <v>76.532812785806698</v>
      </c>
      <c r="AQ100" s="49">
        <v>77.686338861115189</v>
      </c>
      <c r="AR100" s="49">
        <v>78.455600719109185</v>
      </c>
      <c r="AS100" s="53">
        <v>7.1530658401050005</v>
      </c>
      <c r="AT100" s="53">
        <v>7.3419951693900005</v>
      </c>
      <c r="AU100" s="53">
        <v>7.642238520946</v>
      </c>
      <c r="AV100" s="53">
        <v>8.1702142452680011</v>
      </c>
      <c r="AW100" s="53">
        <v>8.797578776491001</v>
      </c>
      <c r="AX100" s="53">
        <v>9.4707163728779999</v>
      </c>
      <c r="AY100" s="53">
        <v>10.118321525019999</v>
      </c>
      <c r="AZ100" s="53">
        <v>10.525866649740001</v>
      </c>
      <c r="BA100" s="53">
        <v>10.79887722562</v>
      </c>
      <c r="BB100" s="53">
        <v>65.641203449931183</v>
      </c>
      <c r="BC100" s="53">
        <v>66.32452085927828</v>
      </c>
      <c r="BD100" s="53">
        <v>67.369399858830448</v>
      </c>
      <c r="BE100" s="53">
        <v>69.096243923186947</v>
      </c>
      <c r="BF100" s="53">
        <v>70.988162792993009</v>
      </c>
      <c r="BG100" s="53">
        <v>72.853419792292215</v>
      </c>
      <c r="BH100" s="53">
        <v>74.510563523967264</v>
      </c>
      <c r="BI100" s="53">
        <v>75.492900809338579</v>
      </c>
      <c r="BJ100" s="53">
        <v>76.127195496691442</v>
      </c>
    </row>
    <row r="101" spans="1:62">
      <c r="B101" s="54">
        <f t="shared" si="5"/>
        <v>297</v>
      </c>
      <c r="C101" s="50">
        <v>9.9</v>
      </c>
      <c r="D101" s="52" t="e">
        <f>VLOOKUP(Table!C101,'Baby Growth Tracker'!$D$14:$E$99,2,FALSE)</f>
        <v>#N/A</v>
      </c>
      <c r="E101" s="49">
        <f>IF('Baby Growth Tracker'!$C$5="Male",Table!AA101,Table!AS101)</f>
        <v>7.1837080263005006</v>
      </c>
      <c r="F101" s="49">
        <f>IF('Baby Growth Tracker'!$C$5="Male",Table!AB101,Table!AT101)</f>
        <v>7.3729405659341003</v>
      </c>
      <c r="G101" s="49">
        <f>IF('Baby Growth Tracker'!$C$5="Male",Table!AC101,Table!AU101)</f>
        <v>7.6737207638021001</v>
      </c>
      <c r="H101" s="49">
        <f>IF('Baby Growth Tracker'!$C$5="Male",Table!AD101,Table!AV101)</f>
        <v>8.2028076259442013</v>
      </c>
      <c r="I101" s="49">
        <f>IF('Baby Growth Tracker'!$C$5="Male",Table!AE101,Table!AW101)</f>
        <v>8.8317757751796009</v>
      </c>
      <c r="J101" s="49">
        <f>IF('Baby Growth Tracker'!$C$5="Male",Table!AF101,Table!AX101)</f>
        <v>9.5069831938192007</v>
      </c>
      <c r="K101" s="49">
        <f>IF('Baby Growth Tracker'!$C$5="Male",Table!AG101,Table!AY101)</f>
        <v>10.156925770995999</v>
      </c>
      <c r="L101" s="49">
        <f>IF('Baby Growth Tracker'!$C$5="Male",Table!AH101,Table!AZ101)</f>
        <v>10.566117306450002</v>
      </c>
      <c r="M101" s="49">
        <f>IF('Baby Growth Tracker'!$C$5="Male",Table!AI101,Table!BA101)</f>
        <v>10.840306907813</v>
      </c>
      <c r="N101" s="49" t="e">
        <f t="shared" si="3"/>
        <v>#N/A</v>
      </c>
      <c r="O101" s="50">
        <v>9.9</v>
      </c>
      <c r="P101" s="52" t="e">
        <f>VLOOKUP(Table!O101,'Baby Growth Tracker'!$D$14:$F$99,3,FALSE)</f>
        <v>#N/A</v>
      </c>
      <c r="Q101" s="49">
        <f>IF('Baby Growth Tracker'!$C$5="Male",Table!AJ101,Table!BB101)</f>
        <v>65.761803161082582</v>
      </c>
      <c r="R101" s="49">
        <f>IF('Baby Growth Tracker'!$C$5="Male",Table!AK101,Table!BC101)</f>
        <v>66.446447473940793</v>
      </c>
      <c r="S101" s="49">
        <f>IF('Baby Growth Tracker'!$C$5="Male",Table!AL101,Table!BD101)</f>
        <v>67.493352549025204</v>
      </c>
      <c r="T101" s="49">
        <f>IF('Baby Growth Tracker'!$C$5="Male",Table!AM101,Table!BE101)</f>
        <v>69.223537529681082</v>
      </c>
      <c r="U101" s="49">
        <f>IF('Baby Growth Tracker'!$C$5="Male",Table!AN101,Table!BF101)</f>
        <v>71.119106349449609</v>
      </c>
      <c r="V101" s="49">
        <f>IF('Baby Growth Tracker'!$C$5="Male",Table!AO101,Table!BG101)</f>
        <v>72.987951761641526</v>
      </c>
      <c r="W101" s="49">
        <f>IF('Baby Growth Tracker'!$C$5="Male",Table!AP101,Table!BH101)</f>
        <v>74.648275486615617</v>
      </c>
      <c r="X101" s="49">
        <f>IF('Baby Growth Tracker'!$C$5="Male",Table!AQ101,Table!BI101)</f>
        <v>75.632494389439785</v>
      </c>
      <c r="Y101" s="49">
        <f>IF('Baby Growth Tracker'!$C$5="Male",Table!AR101,Table!BJ101)</f>
        <v>76.268002706521372</v>
      </c>
      <c r="Z101" s="49" t="e">
        <f t="shared" si="4"/>
        <v>#N/A</v>
      </c>
      <c r="AA101" s="49">
        <v>7.8230456217999995</v>
      </c>
      <c r="AB101" s="49">
        <v>8.0255265111999989</v>
      </c>
      <c r="AC101" s="49">
        <v>8.349381720200002</v>
      </c>
      <c r="AD101" s="49">
        <v>8.9251729443999999</v>
      </c>
      <c r="AE101" s="49">
        <v>9.6200232633999985</v>
      </c>
      <c r="AF101" s="49">
        <v>10.378762974000002</v>
      </c>
      <c r="AG101" s="49">
        <v>11.121883529999998</v>
      </c>
      <c r="AH101" s="49">
        <v>11.596258865999999</v>
      </c>
      <c r="AI101" s="49">
        <v>11.916973706000002</v>
      </c>
      <c r="AJ101" s="49">
        <v>67.965155928586341</v>
      </c>
      <c r="AK101" s="49">
        <v>68.541785029831217</v>
      </c>
      <c r="AL101" s="49">
        <v>69.45030039486852</v>
      </c>
      <c r="AM101" s="49">
        <v>71.026863802821651</v>
      </c>
      <c r="AN101" s="49">
        <v>72.870243483906009</v>
      </c>
      <c r="AO101" s="49">
        <v>74.818258780938663</v>
      </c>
      <c r="AP101" s="49">
        <v>76.668727760022819</v>
      </c>
      <c r="AQ101" s="49">
        <v>77.823464926782762</v>
      </c>
      <c r="AR101" s="49">
        <v>78.593388785868981</v>
      </c>
      <c r="AS101" s="53">
        <v>7.1837080263005006</v>
      </c>
      <c r="AT101" s="53">
        <v>7.3729405659341003</v>
      </c>
      <c r="AU101" s="53">
        <v>7.6737207638021001</v>
      </c>
      <c r="AV101" s="53">
        <v>8.2028076259442013</v>
      </c>
      <c r="AW101" s="53">
        <v>8.8317757751796009</v>
      </c>
      <c r="AX101" s="53">
        <v>9.5069831938192007</v>
      </c>
      <c r="AY101" s="53">
        <v>10.156925770995999</v>
      </c>
      <c r="AZ101" s="53">
        <v>10.566117306450002</v>
      </c>
      <c r="BA101" s="53">
        <v>10.840306907813</v>
      </c>
      <c r="BB101" s="53">
        <v>65.761803161082582</v>
      </c>
      <c r="BC101" s="53">
        <v>66.446447473940793</v>
      </c>
      <c r="BD101" s="53">
        <v>67.493352549025204</v>
      </c>
      <c r="BE101" s="53">
        <v>69.223537529681082</v>
      </c>
      <c r="BF101" s="53">
        <v>71.119106349449609</v>
      </c>
      <c r="BG101" s="53">
        <v>72.987951761641526</v>
      </c>
      <c r="BH101" s="53">
        <v>74.648275486615617</v>
      </c>
      <c r="BI101" s="53">
        <v>75.632494389439785</v>
      </c>
      <c r="BJ101" s="53">
        <v>76.268002706521372</v>
      </c>
    </row>
    <row r="102" spans="1:62">
      <c r="A102" s="49" t="s">
        <v>11</v>
      </c>
      <c r="B102" s="54">
        <f t="shared" si="5"/>
        <v>300</v>
      </c>
      <c r="C102" s="50">
        <v>10</v>
      </c>
      <c r="D102" s="52" t="e">
        <f>VLOOKUP(Table!C102,'Baby Growth Tracker'!$D$14:$E$99,2,FALSE)</f>
        <v>#N/A</v>
      </c>
      <c r="E102" s="49">
        <f>IF('Baby Growth Tracker'!$C$5="Male",Table!AA102,Table!AS102)</f>
        <v>7.2141190155130106</v>
      </c>
      <c r="F102" s="49">
        <f>IF('Baby Growth Tracker'!$C$5="Male",Table!AB102,Table!AT102)</f>
        <v>7.4036522561312701</v>
      </c>
      <c r="G102" s="49">
        <f>IF('Baby Growth Tracker'!$C$5="Male",Table!AC102,Table!AU102)</f>
        <v>7.7049650036157704</v>
      </c>
      <c r="H102" s="49">
        <f>IF('Baby Growth Tracker'!$C$5="Male",Table!AD102,Table!AV102)</f>
        <v>8.2351546725219915</v>
      </c>
      <c r="I102" s="49">
        <f>IF('Baby Growth Tracker'!$C$5="Male",Table!AE102,Table!AW102)</f>
        <v>8.8657156241944204</v>
      </c>
      <c r="J102" s="49">
        <f>IF('Baby Growth Tracker'!$C$5="Male",Table!AF102,Table!AX102)</f>
        <v>9.5429807496501802</v>
      </c>
      <c r="K102" s="49">
        <f>IF('Baby Growth Tracker'!$C$5="Male",Table!AG102,Table!AY102)</f>
        <v>10.195249242937599</v>
      </c>
      <c r="L102" s="49">
        <f>IF('Baby Growth Tracker'!$C$5="Male",Table!AH102,Table!AZ102)</f>
        <v>10.606080314018302</v>
      </c>
      <c r="M102" s="49">
        <f>IF('Baby Growth Tracker'!$C$5="Male",Table!AI102,Table!BA102)</f>
        <v>10.881444592039401</v>
      </c>
      <c r="N102" s="49" t="e">
        <f t="shared" si="3"/>
        <v>#N/A</v>
      </c>
      <c r="O102" s="50">
        <v>10</v>
      </c>
      <c r="P102" s="52" t="e">
        <f>VLOOKUP(Table!O102,'Baby Growth Tracker'!$D$14:$F$99,3,FALSE)</f>
        <v>#N/A</v>
      </c>
      <c r="Q102" s="49">
        <f>IF('Baby Growth Tracker'!$C$5="Male",Table!AJ102,Table!BB102)</f>
        <v>65.881831585148603</v>
      </c>
      <c r="R102" s="49">
        <f>IF('Baby Growth Tracker'!$C$5="Male",Table!AK102,Table!BC102)</f>
        <v>66.567795860445059</v>
      </c>
      <c r="S102" s="49">
        <f>IF('Baby Growth Tracker'!$C$5="Male",Table!AL102,Table!BD102)</f>
        <v>67.616718092378889</v>
      </c>
      <c r="T102" s="49">
        <f>IF('Baby Growth Tracker'!$C$5="Male",Table!AM102,Table!BE102)</f>
        <v>69.350233627403085</v>
      </c>
      <c r="U102" s="49">
        <f>IF('Baby Growth Tracker'!$C$5="Male",Table!AN102,Table!BF102)</f>
        <v>71.24944709616797</v>
      </c>
      <c r="V102" s="49">
        <f>IF('Baby Growth Tracker'!$C$5="Male",Table!AO102,Table!BG102)</f>
        <v>73.121881652462378</v>
      </c>
      <c r="W102" s="49">
        <f>IF('Baby Growth Tracker'!$C$5="Male",Table!AP102,Table!BH102)</f>
        <v>74.78539080097174</v>
      </c>
      <c r="X102" s="49">
        <f>IF('Baby Growth Tracker'!$C$5="Male",Table!AQ102,Table!BI102)</f>
        <v>75.771496600786534</v>
      </c>
      <c r="Y102" s="49">
        <f>IF('Baby Growth Tracker'!$C$5="Male",Table!AR102,Table!BJ102)</f>
        <v>76.40822275425306</v>
      </c>
      <c r="Z102" s="49" t="e">
        <f t="shared" si="4"/>
        <v>#N/A</v>
      </c>
      <c r="AA102" s="49">
        <v>7.8536509260000003</v>
      </c>
      <c r="AB102" s="49">
        <v>8.0567193489999998</v>
      </c>
      <c r="AC102" s="49">
        <v>8.3815173475000009</v>
      </c>
      <c r="AD102" s="49">
        <v>8.9589957074999997</v>
      </c>
      <c r="AE102" s="49">
        <v>9.6559040029999998</v>
      </c>
      <c r="AF102" s="49">
        <v>10.41692273</v>
      </c>
      <c r="AG102" s="49">
        <v>11.16231135</v>
      </c>
      <c r="AH102" s="49">
        <v>11.638154525000001</v>
      </c>
      <c r="AI102" s="49">
        <v>11.959870970000001</v>
      </c>
      <c r="AJ102" s="49">
        <v>68.083182417558518</v>
      </c>
      <c r="AK102" s="49">
        <v>68.661383701972071</v>
      </c>
      <c r="AL102" s="49">
        <v>69.572256317472792</v>
      </c>
      <c r="AM102" s="49">
        <v>71.15255721923441</v>
      </c>
      <c r="AN102" s="49">
        <v>72.999727630957793</v>
      </c>
      <c r="AO102" s="49">
        <v>74.951055008211696</v>
      </c>
      <c r="AP102" s="49">
        <v>76.803995854336932</v>
      </c>
      <c r="AQ102" s="49">
        <v>77.959936926012901</v>
      </c>
      <c r="AR102" s="49">
        <v>78.730517169470019</v>
      </c>
      <c r="AS102" s="53">
        <v>7.2141190155130106</v>
      </c>
      <c r="AT102" s="53">
        <v>7.4036522561312701</v>
      </c>
      <c r="AU102" s="53">
        <v>7.7049650036157704</v>
      </c>
      <c r="AV102" s="53">
        <v>8.2351546725219915</v>
      </c>
      <c r="AW102" s="53">
        <v>8.8657156241944204</v>
      </c>
      <c r="AX102" s="53">
        <v>9.5429807496501802</v>
      </c>
      <c r="AY102" s="53">
        <v>10.195249242937599</v>
      </c>
      <c r="AZ102" s="53">
        <v>10.606080314018302</v>
      </c>
      <c r="BA102" s="53">
        <v>10.881444592039401</v>
      </c>
      <c r="BB102" s="53">
        <v>65.881831585148603</v>
      </c>
      <c r="BC102" s="53">
        <v>66.567795860445059</v>
      </c>
      <c r="BD102" s="53">
        <v>67.616718092378889</v>
      </c>
      <c r="BE102" s="53">
        <v>69.350233627403085</v>
      </c>
      <c r="BF102" s="53">
        <v>71.24944709616797</v>
      </c>
      <c r="BG102" s="53">
        <v>73.121881652462378</v>
      </c>
      <c r="BH102" s="53">
        <v>74.78539080097174</v>
      </c>
      <c r="BI102" s="53">
        <v>75.771496600786534</v>
      </c>
      <c r="BJ102" s="53">
        <v>76.40822275425306</v>
      </c>
    </row>
    <row r="103" spans="1:62">
      <c r="B103" s="54">
        <f t="shared" si="5"/>
        <v>303</v>
      </c>
      <c r="C103" s="50">
        <v>10.1</v>
      </c>
      <c r="D103" s="52" t="e">
        <f>VLOOKUP(Table!C103,'Baby Growth Tracker'!$D$14:$E$99,2,FALSE)</f>
        <v>#N/A</v>
      </c>
      <c r="E103" s="49">
        <f>IF('Baby Growth Tracker'!$C$5="Male",Table!AA103,Table!AS103)</f>
        <v>7.2443008268698188</v>
      </c>
      <c r="F103" s="49">
        <f>IF('Baby Growth Tracker'!$C$5="Male",Table!AB103,Table!AT103)</f>
        <v>7.4341323175756999</v>
      </c>
      <c r="G103" s="49">
        <f>IF('Baby Growth Tracker'!$C$5="Male",Table!AC103,Table!AU103)</f>
        <v>7.7359734174330166</v>
      </c>
      <c r="H103" s="49">
        <f>IF('Baby Growth Tracker'!$C$5="Male",Table!AD103,Table!AV103)</f>
        <v>8.2672577533790825</v>
      </c>
      <c r="I103" s="49">
        <f>IF('Baby Growth Tracker'!$C$5="Male",Table!AE103,Table!AW103)</f>
        <v>8.8994009399926099</v>
      </c>
      <c r="J103" s="49">
        <f>IF('Baby Growth Tracker'!$C$5="Male",Table!AF103,Table!AX103)</f>
        <v>9.5787119396729121</v>
      </c>
      <c r="K103" s="49">
        <f>IF('Baby Growth Tracker'!$C$5="Male",Table!AG103,Table!AY103)</f>
        <v>10.233295122085019</v>
      </c>
      <c r="L103" s="49">
        <f>IF('Baby Growth Tracker'!$C$5="Male",Table!AH103,Table!AZ103)</f>
        <v>10.645759034158992</v>
      </c>
      <c r="M103" s="49">
        <f>IF('Baby Growth Tracker'!$C$5="Male",Table!AI103,Table!BA103)</f>
        <v>10.922293761940391</v>
      </c>
      <c r="N103" s="49" t="e">
        <f t="shared" si="3"/>
        <v>#N/A</v>
      </c>
      <c r="O103" s="50">
        <v>10.1</v>
      </c>
      <c r="P103" s="52" t="e">
        <f>VLOOKUP(Table!O103,'Baby Growth Tracker'!$D$14:$F$99,3,FALSE)</f>
        <v>#N/A</v>
      </c>
      <c r="Q103" s="49">
        <f>IF('Baby Growth Tracker'!$C$5="Male",Table!AJ103,Table!BB103)</f>
        <v>66.001295825493912</v>
      </c>
      <c r="R103" s="49">
        <f>IF('Baby Growth Tracker'!$C$5="Male",Table!AK103,Table!BC103)</f>
        <v>66.688573215208109</v>
      </c>
      <c r="S103" s="49">
        <f>IF('Baby Growth Tracker'!$C$5="Male",Table!AL103,Table!BD103)</f>
        <v>67.739503794391808</v>
      </c>
      <c r="T103" s="49">
        <f>IF('Baby Growth Tracker'!$C$5="Male",Table!AM103,Table!BE103)</f>
        <v>69.476339617044701</v>
      </c>
      <c r="U103" s="49">
        <f>IF('Baby Growth Tracker'!$C$5="Male",Table!AN103,Table!BF103)</f>
        <v>71.379192421716439</v>
      </c>
      <c r="V103" s="49">
        <f>IF('Baby Growth Tracker'!$C$5="Male",Table!AO103,Table!BG103)</f>
        <v>73.255216728104756</v>
      </c>
      <c r="W103" s="49">
        <f>IF('Baby Growth Tracker'!$C$5="Male",Table!AP103,Table!BH103)</f>
        <v>74.921916529262731</v>
      </c>
      <c r="X103" s="49">
        <f>IF('Baby Growth Tracker'!$C$5="Male",Table!AQ103,Table!BI103)</f>
        <v>75.909914347994544</v>
      </c>
      <c r="Y103" s="49">
        <f>IF('Baby Growth Tracker'!$C$5="Male",Table!AR103,Table!BJ103)</f>
        <v>76.547862427967829</v>
      </c>
      <c r="Z103" s="49" t="e">
        <f t="shared" si="4"/>
        <v>#N/A</v>
      </c>
      <c r="AA103" s="49">
        <v>7.8842562302000001</v>
      </c>
      <c r="AB103" s="49">
        <v>8.0879121868000006</v>
      </c>
      <c r="AC103" s="49">
        <v>8.4136529748000015</v>
      </c>
      <c r="AD103" s="49">
        <v>8.9928184705999996</v>
      </c>
      <c r="AE103" s="49">
        <v>9.6917847425999994</v>
      </c>
      <c r="AF103" s="49">
        <v>10.455082486</v>
      </c>
      <c r="AG103" s="49">
        <v>11.202739169999999</v>
      </c>
      <c r="AH103" s="49">
        <v>11.680050184000001</v>
      </c>
      <c r="AI103" s="49">
        <v>12.002768234000001</v>
      </c>
      <c r="AJ103" s="49">
        <v>68.200556578120242</v>
      </c>
      <c r="AK103" s="49">
        <v>68.780335523048024</v>
      </c>
      <c r="AL103" s="49">
        <v>69.693572507429252</v>
      </c>
      <c r="AM103" s="49">
        <v>71.277619088540234</v>
      </c>
      <c r="AN103" s="49">
        <v>73.128583630802282</v>
      </c>
      <c r="AO103" s="49">
        <v>75.083220279114514</v>
      </c>
      <c r="AP103" s="49">
        <v>76.938625111050442</v>
      </c>
      <c r="AQ103" s="49">
        <v>78.095762996452265</v>
      </c>
      <c r="AR103" s="49">
        <v>78.866994103213088</v>
      </c>
      <c r="AS103" s="53">
        <v>7.2443008268698188</v>
      </c>
      <c r="AT103" s="53">
        <v>7.4341323175756999</v>
      </c>
      <c r="AU103" s="53">
        <v>7.7359734174330166</v>
      </c>
      <c r="AV103" s="53">
        <v>8.2672577533790825</v>
      </c>
      <c r="AW103" s="53">
        <v>8.8994009399926099</v>
      </c>
      <c r="AX103" s="53">
        <v>9.5787119396729121</v>
      </c>
      <c r="AY103" s="53">
        <v>10.233295122085019</v>
      </c>
      <c r="AZ103" s="53">
        <v>10.645759034158992</v>
      </c>
      <c r="BA103" s="53">
        <v>10.922293761940391</v>
      </c>
      <c r="BB103" s="53">
        <v>66.001295825493912</v>
      </c>
      <c r="BC103" s="53">
        <v>66.688573215208109</v>
      </c>
      <c r="BD103" s="53">
        <v>67.739503794391808</v>
      </c>
      <c r="BE103" s="53">
        <v>69.476339617044701</v>
      </c>
      <c r="BF103" s="53">
        <v>71.379192421716439</v>
      </c>
      <c r="BG103" s="53">
        <v>73.255216728104756</v>
      </c>
      <c r="BH103" s="53">
        <v>74.921916529262731</v>
      </c>
      <c r="BI103" s="53">
        <v>75.909914347994544</v>
      </c>
      <c r="BJ103" s="53">
        <v>76.547862427967829</v>
      </c>
    </row>
    <row r="104" spans="1:62">
      <c r="B104" s="54">
        <f t="shared" si="5"/>
        <v>306</v>
      </c>
      <c r="C104" s="50">
        <v>10.199999999999999</v>
      </c>
      <c r="D104" s="52" t="e">
        <f>VLOOKUP(Table!C104,'Baby Growth Tracker'!$D$14:$E$99,2,FALSE)</f>
        <v>#N/A</v>
      </c>
      <c r="E104" s="49">
        <f>IF('Baby Growth Tracker'!$C$5="Male",Table!AA104,Table!AS104)</f>
        <v>7.2742554669581434</v>
      </c>
      <c r="F104" s="49">
        <f>IF('Baby Growth Tracker'!$C$5="Male",Table!AB104,Table!AT104)</f>
        <v>7.4643828146968003</v>
      </c>
      <c r="G104" s="49">
        <f>IF('Baby Growth Tracker'!$C$5="Male",Table!AC104,Table!AU104)</f>
        <v>7.7667481680134429</v>
      </c>
      <c r="H104" s="49">
        <f>IF('Baby Growth Tracker'!$C$5="Male",Table!AD104,Table!AV104)</f>
        <v>8.2991192203486897</v>
      </c>
      <c r="I104" s="49">
        <f>IF('Baby Growth Tracker'!$C$5="Male",Table!AE104,Table!AW104)</f>
        <v>8.932834319526302</v>
      </c>
      <c r="J104" s="49">
        <f>IF('Baby Growth Tracker'!$C$5="Male",Table!AF104,Table!AX104)</f>
        <v>9.6141796404184809</v>
      </c>
      <c r="K104" s="49">
        <f>IF('Baby Growth Tracker'!$C$5="Male",Table!AG104,Table!AY104)</f>
        <v>10.271066563865496</v>
      </c>
      <c r="L104" s="49">
        <f>IF('Baby Growth Tracker'!$C$5="Male",Table!AH104,Table!AZ104)</f>
        <v>10.685156800978673</v>
      </c>
      <c r="M104" s="49">
        <f>IF('Baby Growth Tracker'!$C$5="Male",Table!AI104,Table!BA104)</f>
        <v>10.962857872410442</v>
      </c>
      <c r="N104" s="49" t="e">
        <f t="shared" si="3"/>
        <v>#N/A</v>
      </c>
      <c r="O104" s="50">
        <v>10.199999999999999</v>
      </c>
      <c r="P104" s="52" t="e">
        <f>VLOOKUP(Table!O104,'Baby Growth Tracker'!$D$14:$F$99,3,FALSE)</f>
        <v>#N/A</v>
      </c>
      <c r="Q104" s="49">
        <f>IF('Baby Growth Tracker'!$C$5="Male",Table!AJ104,Table!BB104)</f>
        <v>66.120202851146601</v>
      </c>
      <c r="R104" s="49">
        <f>IF('Baby Growth Tracker'!$C$5="Male",Table!AK104,Table!BC104)</f>
        <v>66.80878659866066</v>
      </c>
      <c r="S104" s="49">
        <f>IF('Baby Growth Tracker'!$C$5="Male",Table!AL104,Table!BD104)</f>
        <v>67.861716822729619</v>
      </c>
      <c r="T104" s="49">
        <f>IF('Baby Growth Tracker'!$C$5="Male",Table!AM104,Table!BE104)</f>
        <v>69.601862760189206</v>
      </c>
      <c r="U104" s="49">
        <f>IF('Baby Growth Tracker'!$C$5="Male",Table!AN104,Table!BF104)</f>
        <v>71.508349576692495</v>
      </c>
      <c r="V104" s="49">
        <f>IF('Baby Growth Tracker'!$C$5="Male",Table!AO104,Table!BG104)</f>
        <v>73.387964117643136</v>
      </c>
      <c r="W104" s="49">
        <f>IF('Baby Growth Tracker'!$C$5="Male",Table!AP104,Table!BH104)</f>
        <v>75.057859604849966</v>
      </c>
      <c r="X104" s="49">
        <f>IF('Baby Growth Tracker'!$C$5="Male",Table!AQ104,Table!BI104)</f>
        <v>76.047754410958618</v>
      </c>
      <c r="Y104" s="49">
        <f>IF('Baby Growth Tracker'!$C$5="Male",Table!AR104,Table!BJ104)</f>
        <v>76.686928394071401</v>
      </c>
      <c r="Z104" s="49" t="e">
        <f t="shared" si="4"/>
        <v>#N/A</v>
      </c>
      <c r="AA104" s="49">
        <v>7.9148615344</v>
      </c>
      <c r="AB104" s="49">
        <v>8.1191050246000014</v>
      </c>
      <c r="AC104" s="49">
        <v>8.4457886021000022</v>
      </c>
      <c r="AD104" s="49">
        <v>9.0266412336999995</v>
      </c>
      <c r="AE104" s="49">
        <v>9.727665482199999</v>
      </c>
      <c r="AF104" s="49">
        <v>10.493242242000001</v>
      </c>
      <c r="AG104" s="49">
        <v>11.243166989999999</v>
      </c>
      <c r="AH104" s="49">
        <v>11.721945843</v>
      </c>
      <c r="AI104" s="49">
        <v>12.045665498000002</v>
      </c>
      <c r="AJ104" s="49">
        <v>68.317287024837199</v>
      </c>
      <c r="AK104" s="49">
        <v>68.898649004145284</v>
      </c>
      <c r="AL104" s="49">
        <v>69.814257322916148</v>
      </c>
      <c r="AM104" s="49">
        <v>71.402057540792896</v>
      </c>
      <c r="AN104" s="49">
        <v>73.256819423276681</v>
      </c>
      <c r="AO104" s="49">
        <v>75.214762443961661</v>
      </c>
      <c r="AP104" s="49">
        <v>77.072623420507441</v>
      </c>
      <c r="AQ104" s="49">
        <v>78.230951122127209</v>
      </c>
      <c r="AR104" s="49">
        <v>79.002827664825531</v>
      </c>
      <c r="AS104" s="53">
        <v>7.2742554669581434</v>
      </c>
      <c r="AT104" s="53">
        <v>7.4643828146968003</v>
      </c>
      <c r="AU104" s="53">
        <v>7.7667481680134429</v>
      </c>
      <c r="AV104" s="53">
        <v>8.2991192203486897</v>
      </c>
      <c r="AW104" s="53">
        <v>8.932834319526302</v>
      </c>
      <c r="AX104" s="53">
        <v>9.6141796404184809</v>
      </c>
      <c r="AY104" s="53">
        <v>10.271066563865496</v>
      </c>
      <c r="AZ104" s="53">
        <v>10.685156800978673</v>
      </c>
      <c r="BA104" s="53">
        <v>10.962857872410442</v>
      </c>
      <c r="BB104" s="53">
        <v>66.120202851146601</v>
      </c>
      <c r="BC104" s="53">
        <v>66.80878659866066</v>
      </c>
      <c r="BD104" s="53">
        <v>67.861716822729619</v>
      </c>
      <c r="BE104" s="53">
        <v>69.601862760189206</v>
      </c>
      <c r="BF104" s="53">
        <v>71.508349576692495</v>
      </c>
      <c r="BG104" s="53">
        <v>73.387964117643136</v>
      </c>
      <c r="BH104" s="53">
        <v>75.057859604849966</v>
      </c>
      <c r="BI104" s="53">
        <v>76.047754410958618</v>
      </c>
      <c r="BJ104" s="53">
        <v>76.686928394071401</v>
      </c>
    </row>
    <row r="105" spans="1:62">
      <c r="B105" s="54">
        <f t="shared" si="5"/>
        <v>309</v>
      </c>
      <c r="C105" s="50">
        <v>10.3</v>
      </c>
      <c r="D105" s="52" t="e">
        <f>VLOOKUP(Table!C105,'Baby Growth Tracker'!$D$14:$E$99,2,FALSE)</f>
        <v>#N/A</v>
      </c>
      <c r="E105" s="49">
        <f>IF('Baby Growth Tracker'!$C$5="Male",Table!AA105,Table!AS105)</f>
        <v>7.3039849298837707</v>
      </c>
      <c r="F105" s="49">
        <f>IF('Baby Growth Tracker'!$C$5="Male",Table!AB105,Table!AT105)</f>
        <v>7.4944057988189074</v>
      </c>
      <c r="G105" s="49">
        <f>IF('Baby Growth Tracker'!$C$5="Male",Table!AC105,Table!AU105)</f>
        <v>7.7972914038952092</v>
      </c>
      <c r="H105" s="49">
        <f>IF('Baby Growth Tracker'!$C$5="Male",Table!AD105,Table!AV105)</f>
        <v>8.3307414088006997</v>
      </c>
      <c r="I105" s="49">
        <f>IF('Baby Growth Tracker'!$C$5="Male",Table!AE105,Table!AW105)</f>
        <v>8.9660183403489135</v>
      </c>
      <c r="J105" s="49">
        <f>IF('Baby Growth Tracker'!$C$5="Male",Table!AF105,Table!AX105)</f>
        <v>9.6493867057804206</v>
      </c>
      <c r="K105" s="49">
        <f>IF('Baby Growth Tracker'!$C$5="Male",Table!AG105,Table!AY105)</f>
        <v>10.308566698049018</v>
      </c>
      <c r="L105" s="49">
        <f>IF('Baby Growth Tracker'!$C$5="Male",Table!AH105,Table!AZ105)</f>
        <v>10.724276921142438</v>
      </c>
      <c r="M105" s="49">
        <f>IF('Baby Growth Tracker'!$C$5="Male",Table!AI105,Table!BA105)</f>
        <v>11.003140349768975</v>
      </c>
      <c r="N105" s="49" t="e">
        <f t="shared" si="3"/>
        <v>#N/A</v>
      </c>
      <c r="O105" s="50">
        <v>10.3</v>
      </c>
      <c r="P105" s="52" t="e">
        <f>VLOOKUP(Table!O105,'Baby Growth Tracker'!$D$14:$F$99,3,FALSE)</f>
        <v>#N/A</v>
      </c>
      <c r="Q105" s="49">
        <f>IF('Baby Growth Tracker'!$C$5="Male",Table!AJ105,Table!BB105)</f>
        <v>66.238559500087149</v>
      </c>
      <c r="R105" s="49">
        <f>IF('Baby Growth Tracker'!$C$5="Male",Table!AK105,Table!BC105)</f>
        <v>66.928442938570484</v>
      </c>
      <c r="S105" s="49">
        <f>IF('Baby Growth Tracker'!$C$5="Male",Table!AL105,Table!BD105)</f>
        <v>67.983364210584313</v>
      </c>
      <c r="T105" s="49">
        <f>IF('Baby Growth Tracker'!$C$5="Male",Table!AM105,Table!BE105)</f>
        <v>69.726810182692446</v>
      </c>
      <c r="U105" s="49">
        <f>IF('Baby Growth Tracker'!$C$5="Male",Table!AN105,Table!BF105)</f>
        <v>71.636925677061384</v>
      </c>
      <c r="V105" s="49">
        <f>IF('Baby Growth Tracker'!$C$5="Male",Table!AO105,Table!BG105)</f>
        <v>73.520130819103684</v>
      </c>
      <c r="W105" s="49">
        <f>IF('Baby Growth Tracker'!$C$5="Male",Table!AP105,Table!BH105)</f>
        <v>75.193226835296286</v>
      </c>
      <c r="X105" s="49">
        <f>IF('Baby Growth Tracker'!$C$5="Male",Table!AQ105,Table!BI105)</f>
        <v>76.185023447797121</v>
      </c>
      <c r="Y105" s="49">
        <f>IF('Baby Growth Tracker'!$C$5="Male",Table!AR105,Table!BJ105)</f>
        <v>76.8254272001478</v>
      </c>
      <c r="Z105" s="49" t="e">
        <f t="shared" si="4"/>
        <v>#N/A</v>
      </c>
      <c r="AA105" s="49">
        <v>7.9454668385999998</v>
      </c>
      <c r="AB105" s="49">
        <v>8.1502978624000022</v>
      </c>
      <c r="AC105" s="49">
        <v>8.4779242294000028</v>
      </c>
      <c r="AD105" s="49">
        <v>9.0604639967999994</v>
      </c>
      <c r="AE105" s="49">
        <v>9.7635462217999986</v>
      </c>
      <c r="AF105" s="49">
        <v>10.531401998000002</v>
      </c>
      <c r="AG105" s="49">
        <v>11.283594809999999</v>
      </c>
      <c r="AH105" s="49">
        <v>11.763841502</v>
      </c>
      <c r="AI105" s="49">
        <v>12.088562762000002</v>
      </c>
      <c r="AJ105" s="49">
        <v>68.433382203481429</v>
      </c>
      <c r="AK105" s="49">
        <v>69.016332490141849</v>
      </c>
      <c r="AL105" s="49">
        <v>69.934318959720301</v>
      </c>
      <c r="AM105" s="49">
        <v>71.525880549444381</v>
      </c>
      <c r="AN105" s="49">
        <v>73.3844427967814</v>
      </c>
      <c r="AO105" s="49">
        <v>75.345689204724295</v>
      </c>
      <c r="AP105" s="49">
        <v>77.205998524810511</v>
      </c>
      <c r="AQ105" s="49">
        <v>78.365509137198288</v>
      </c>
      <c r="AR105" s="49">
        <v>79.138025780264684</v>
      </c>
      <c r="AS105" s="53">
        <v>7.3039849298837707</v>
      </c>
      <c r="AT105" s="53">
        <v>7.4944057988189074</v>
      </c>
      <c r="AU105" s="53">
        <v>7.7972914038952092</v>
      </c>
      <c r="AV105" s="53">
        <v>8.3307414088006997</v>
      </c>
      <c r="AW105" s="53">
        <v>8.9660183403489135</v>
      </c>
      <c r="AX105" s="53">
        <v>9.6493867057804206</v>
      </c>
      <c r="AY105" s="53">
        <v>10.308566698049018</v>
      </c>
      <c r="AZ105" s="53">
        <v>10.724276921142438</v>
      </c>
      <c r="BA105" s="53">
        <v>11.003140349768975</v>
      </c>
      <c r="BB105" s="53">
        <v>66.238559500087149</v>
      </c>
      <c r="BC105" s="53">
        <v>66.928442938570484</v>
      </c>
      <c r="BD105" s="53">
        <v>67.983364210584313</v>
      </c>
      <c r="BE105" s="53">
        <v>69.726810182692446</v>
      </c>
      <c r="BF105" s="53">
        <v>71.636925677061384</v>
      </c>
      <c r="BG105" s="53">
        <v>73.520130819103684</v>
      </c>
      <c r="BH105" s="53">
        <v>75.193226835296286</v>
      </c>
      <c r="BI105" s="53">
        <v>76.185023447797121</v>
      </c>
      <c r="BJ105" s="53">
        <v>76.8254272001478</v>
      </c>
    </row>
    <row r="106" spans="1:62">
      <c r="B106" s="54">
        <f t="shared" si="5"/>
        <v>312</v>
      </c>
      <c r="C106" s="50">
        <v>10.4</v>
      </c>
      <c r="D106" s="52" t="e">
        <f>VLOOKUP(Table!C106,'Baby Growth Tracker'!$D$14:$E$99,2,FALSE)</f>
        <v>#N/A</v>
      </c>
      <c r="E106" s="49">
        <f>IF('Baby Growth Tracker'!$C$5="Male",Table!AA106,Table!AS106)</f>
        <v>7.3334911973292431</v>
      </c>
      <c r="F106" s="49">
        <f>IF('Baby Growth Tracker'!$C$5="Male",Table!AB106,Table!AT106)</f>
        <v>7.5242033082207289</v>
      </c>
      <c r="G106" s="49">
        <f>IF('Baby Growth Tracker'!$C$5="Male",Table!AC106,Table!AU106)</f>
        <v>7.8276052594598848</v>
      </c>
      <c r="H106" s="49">
        <f>IF('Baby Growth Tracker'!$C$5="Male",Table!AD106,Table!AV106)</f>
        <v>8.3621266377227741</v>
      </c>
      <c r="I106" s="49">
        <f>IF('Baby Growth Tracker'!$C$5="Male",Table!AE106,Table!AW106)</f>
        <v>8.9989555607212015</v>
      </c>
      <c r="J106" s="49">
        <f>IF('Baby Growth Tracker'!$C$5="Male",Table!AF106,Table!AX106)</f>
        <v>9.684335967147593</v>
      </c>
      <c r="K106" s="49">
        <f>IF('Baby Growth Tracker'!$C$5="Male",Table!AG106,Table!AY106)</f>
        <v>10.345798628903395</v>
      </c>
      <c r="L106" s="49">
        <f>IF('Baby Growth Tracker'!$C$5="Male",Table!AH106,Table!AZ106)</f>
        <v>10.763122674039145</v>
      </c>
      <c r="M106" s="49">
        <f>IF('Baby Growth Tracker'!$C$5="Male",Table!AI106,Table!BA106)</f>
        <v>11.043144591931277</v>
      </c>
      <c r="N106" s="49" t="e">
        <f t="shared" si="3"/>
        <v>#N/A</v>
      </c>
      <c r="O106" s="50">
        <v>10.4</v>
      </c>
      <c r="P106" s="52" t="e">
        <f>VLOOKUP(Table!O106,'Baby Growth Tracker'!$D$14:$F$99,3,FALSE)</f>
        <v>#N/A</v>
      </c>
      <c r="Q106" s="49">
        <f>IF('Baby Growth Tracker'!$C$5="Male",Table!AJ106,Table!BB106)</f>
        <v>66.35637248244106</v>
      </c>
      <c r="R106" s="49">
        <f>IF('Baby Growth Tracker'!$C$5="Male",Table!AK106,Table!BC106)</f>
        <v>67.047549033268595</v>
      </c>
      <c r="S106" s="49">
        <f>IF('Baby Growth Tracker'!$C$5="Male",Table!AL106,Table!BD106)</f>
        <v>68.104452859937126</v>
      </c>
      <c r="T106" s="49">
        <f>IF('Baby Growth Tracker'!$C$5="Male",Table!AM106,Table!BE106)</f>
        <v>69.85118887796537</v>
      </c>
      <c r="U106" s="49">
        <f>IF('Baby Growth Tracker'!$C$5="Male",Table!AN106,Table!BF106)</f>
        <v>71.764927707397945</v>
      </c>
      <c r="V106" s="49">
        <f>IF('Baby Growth Tracker'!$C$5="Male",Table!AO106,Table!BG106)</f>
        <v>73.651723702598218</v>
      </c>
      <c r="W106" s="49">
        <f>IF('Baby Growth Tracker'!$C$5="Male",Table!AP106,Table!BH106)</f>
        <v>75.328024905345302</v>
      </c>
      <c r="X106" s="49">
        <f>IF('Baby Growth Tracker'!$C$5="Male",Table!AQ106,Table!BI106)</f>
        <v>76.3217279977126</v>
      </c>
      <c r="Y106" s="49">
        <f>IF('Baby Growth Tracker'!$C$5="Male",Table!AR106,Table!BJ106)</f>
        <v>76.963365277732507</v>
      </c>
      <c r="Z106" s="49" t="e">
        <f t="shared" si="4"/>
        <v>#N/A</v>
      </c>
      <c r="AA106" s="49">
        <v>7.9760721427999997</v>
      </c>
      <c r="AB106" s="49">
        <v>8.181490700200003</v>
      </c>
      <c r="AC106" s="49">
        <v>8.5100598567000034</v>
      </c>
      <c r="AD106" s="49">
        <v>9.0942867598999992</v>
      </c>
      <c r="AE106" s="49">
        <v>9.7994269613999982</v>
      </c>
      <c r="AF106" s="49">
        <v>10.569561754000002</v>
      </c>
      <c r="AG106" s="49">
        <v>11.324022629999998</v>
      </c>
      <c r="AH106" s="49">
        <v>11.805737161</v>
      </c>
      <c r="AI106" s="49">
        <v>12.131460026000003</v>
      </c>
      <c r="AJ106" s="49">
        <v>68.548850395269028</v>
      </c>
      <c r="AK106" s="49">
        <v>69.133394163865816</v>
      </c>
      <c r="AL106" s="49">
        <v>70.053765455279247</v>
      </c>
      <c r="AM106" s="49">
        <v>71.649095935213225</v>
      </c>
      <c r="AN106" s="49">
        <v>73.5114613919947</v>
      </c>
      <c r="AO106" s="49">
        <v>75.476008118649915</v>
      </c>
      <c r="AP106" s="49">
        <v>77.33875802142758</v>
      </c>
      <c r="AQ106" s="49">
        <v>78.499444729604761</v>
      </c>
      <c r="AR106" s="49">
        <v>79.272596227409693</v>
      </c>
      <c r="AS106" s="53">
        <v>7.3334911973292431</v>
      </c>
      <c r="AT106" s="53">
        <v>7.5242033082207289</v>
      </c>
      <c r="AU106" s="53">
        <v>7.8276052594598848</v>
      </c>
      <c r="AV106" s="53">
        <v>8.3621266377227741</v>
      </c>
      <c r="AW106" s="53">
        <v>8.9989555607212015</v>
      </c>
      <c r="AX106" s="53">
        <v>9.684335967147593</v>
      </c>
      <c r="AY106" s="53">
        <v>10.345798628903395</v>
      </c>
      <c r="AZ106" s="53">
        <v>10.763122674039145</v>
      </c>
      <c r="BA106" s="53">
        <v>11.043144591931277</v>
      </c>
      <c r="BB106" s="53">
        <v>66.35637248244106</v>
      </c>
      <c r="BC106" s="53">
        <v>67.047549033268595</v>
      </c>
      <c r="BD106" s="53">
        <v>68.104452859937126</v>
      </c>
      <c r="BE106" s="53">
        <v>69.85118887796537</v>
      </c>
      <c r="BF106" s="53">
        <v>71.764927707397945</v>
      </c>
      <c r="BG106" s="53">
        <v>73.651723702598218</v>
      </c>
      <c r="BH106" s="53">
        <v>75.328024905345302</v>
      </c>
      <c r="BI106" s="53">
        <v>76.3217279977126</v>
      </c>
      <c r="BJ106" s="53">
        <v>76.963365277732507</v>
      </c>
    </row>
    <row r="107" spans="1:62">
      <c r="A107" s="49" t="s">
        <v>11</v>
      </c>
      <c r="B107" s="54">
        <f t="shared" si="5"/>
        <v>315</v>
      </c>
      <c r="C107" s="50">
        <v>10.5</v>
      </c>
      <c r="D107" s="52" t="e">
        <f>VLOOKUP(Table!C107,'Baby Growth Tracker'!$D$14:$E$99,2,FALSE)</f>
        <v>#N/A</v>
      </c>
      <c r="E107" s="49">
        <f>IF('Baby Growth Tracker'!$C$5="Male",Table!AA107,Table!AS107)</f>
        <v>7.3732119010000003</v>
      </c>
      <c r="F107" s="49">
        <f>IF('Baby Growth Tracker'!$C$5="Male",Table!AB107,Table!AT107)</f>
        <v>7.5643269039999996</v>
      </c>
      <c r="G107" s="49">
        <f>IF('Baby Growth Tracker'!$C$5="Male",Table!AC107,Table!AU107)</f>
        <v>7.8684363690000003</v>
      </c>
      <c r="H107" s="49">
        <f>IF('Baby Growth Tracker'!$C$5="Male",Table!AD107,Table!AV107)</f>
        <v>8.4043997640000008</v>
      </c>
      <c r="I107" s="49">
        <f>IF('Baby Growth Tracker'!$C$5="Male",Table!AE107,Table!AW107)</f>
        <v>9.0432618540000007</v>
      </c>
      <c r="J107" s="49">
        <f>IF('Baby Growth Tracker'!$C$5="Male",Table!AF107,Table!AX107)</f>
        <v>9.7311934000000004</v>
      </c>
      <c r="K107" s="49">
        <f>IF('Baby Growth Tracker'!$C$5="Male",Table!AG107,Table!AY107)</f>
        <v>10.395451100000001</v>
      </c>
      <c r="L107" s="49">
        <f>IF('Baby Growth Tracker'!$C$5="Male",Table!AH107,Table!AZ107)</f>
        <v>10.81469528</v>
      </c>
      <c r="M107" s="49">
        <f>IF('Baby Growth Tracker'!$C$5="Male",Table!AI107,Table!BA107)</f>
        <v>11.0960696</v>
      </c>
      <c r="N107" s="49" t="e">
        <f t="shared" si="3"/>
        <v>#N/A</v>
      </c>
      <c r="O107" s="50">
        <v>10.5</v>
      </c>
      <c r="P107" s="52" t="e">
        <f>VLOOKUP(Table!O107,'Baby Growth Tracker'!$D$14:$F$99,3,FALSE)</f>
        <v>#N/A</v>
      </c>
      <c r="Q107" s="49">
        <f>IF('Baby Growth Tracker'!$C$5="Male",Table!AJ107,Table!BB107)</f>
        <v>66.499479347543428</v>
      </c>
      <c r="R107" s="49">
        <f>IF('Baby Growth Tracker'!$C$5="Male",Table!AK107,Table!BC107)</f>
        <v>67.192256464648068</v>
      </c>
      <c r="S107" s="49">
        <f>IF('Baby Growth Tracker'!$C$5="Male",Table!AL107,Table!BD107)</f>
        <v>68.251537657595293</v>
      </c>
      <c r="T107" s="49">
        <f>IF('Baby Growth Tracker'!$C$5="Male",Table!AM107,Table!BE107)</f>
        <v>70.002021692878529</v>
      </c>
      <c r="U107" s="49">
        <f>IF('Baby Growth Tracker'!$C$5="Male",Table!AN107,Table!BF107)</f>
        <v>71.919616727000005</v>
      </c>
      <c r="V107" s="49">
        <f>IF('Baby Growth Tracker'!$C$5="Male",Table!AO107,Table!BG107)</f>
        <v>73.809968477397234</v>
      </c>
      <c r="W107" s="49">
        <f>IF('Baby Growth Tracker'!$C$5="Male",Table!AP107,Table!BH107)</f>
        <v>75.489231298874515</v>
      </c>
      <c r="X107" s="49">
        <f>IF('Baby Growth Tracker'!$C$5="Male",Table!AQ107,Table!BI107)</f>
        <v>76.48460494801607</v>
      </c>
      <c r="Y107" s="49">
        <f>IF('Baby Growth Tracker'!$C$5="Male",Table!AR107,Table!BJ107)</f>
        <v>77.127287985903948</v>
      </c>
      <c r="Z107" s="49" t="e">
        <f t="shared" si="4"/>
        <v>#N/A</v>
      </c>
      <c r="AA107" s="49">
        <v>8.0066774469999995</v>
      </c>
      <c r="AB107" s="49">
        <v>8.2126835380000003</v>
      </c>
      <c r="AC107" s="49">
        <v>8.5421954840000005</v>
      </c>
      <c r="AD107" s="49">
        <v>9.1281095229999991</v>
      </c>
      <c r="AE107" s="49">
        <v>9.8353077009999996</v>
      </c>
      <c r="AF107" s="49">
        <v>10.607721509999999</v>
      </c>
      <c r="AG107" s="49">
        <v>11.36445045</v>
      </c>
      <c r="AH107" s="49">
        <v>11.847632819999999</v>
      </c>
      <c r="AI107" s="49">
        <v>12.17435729</v>
      </c>
      <c r="AJ107" s="49">
        <v>68.693603040502978</v>
      </c>
      <c r="AK107" s="49">
        <v>69.279492190657123</v>
      </c>
      <c r="AL107" s="49">
        <v>70.201924607314837</v>
      </c>
      <c r="AM107" s="49">
        <v>71.800648152464873</v>
      </c>
      <c r="AN107" s="49">
        <v>73.666654102999999</v>
      </c>
      <c r="AO107" s="49">
        <v>75.634618454568866</v>
      </c>
      <c r="AP107" s="49">
        <v>77.500158254464168</v>
      </c>
      <c r="AQ107" s="49">
        <v>78.662339360672178</v>
      </c>
      <c r="AR107" s="49">
        <v>79.436374982966868</v>
      </c>
      <c r="AS107" s="53">
        <v>7.3732119010000003</v>
      </c>
      <c r="AT107" s="53">
        <v>7.5643269039999996</v>
      </c>
      <c r="AU107" s="53">
        <v>7.8684363690000003</v>
      </c>
      <c r="AV107" s="53">
        <v>8.4043997640000008</v>
      </c>
      <c r="AW107" s="53">
        <v>9.0432618540000007</v>
      </c>
      <c r="AX107" s="53">
        <v>9.7311934000000004</v>
      </c>
      <c r="AY107" s="53">
        <v>10.395451100000001</v>
      </c>
      <c r="AZ107" s="53">
        <v>10.81469528</v>
      </c>
      <c r="BA107" s="53">
        <v>11.0960696</v>
      </c>
      <c r="BB107" s="53">
        <v>66.499479347543428</v>
      </c>
      <c r="BC107" s="53">
        <v>67.192256464648068</v>
      </c>
      <c r="BD107" s="53">
        <v>68.251537657595293</v>
      </c>
      <c r="BE107" s="53">
        <v>70.002021692878529</v>
      </c>
      <c r="BF107" s="53">
        <v>71.919616727000005</v>
      </c>
      <c r="BG107" s="53">
        <v>73.809968477397234</v>
      </c>
      <c r="BH107" s="53">
        <v>75.489231298874515</v>
      </c>
      <c r="BI107" s="53">
        <v>76.48460494801607</v>
      </c>
      <c r="BJ107" s="53">
        <v>77.127287985903948</v>
      </c>
    </row>
    <row r="108" spans="1:62">
      <c r="B108" s="54">
        <f t="shared" si="5"/>
        <v>318</v>
      </c>
      <c r="C108" s="50">
        <v>10.6</v>
      </c>
      <c r="D108" s="52" t="e">
        <f>VLOOKUP(Table!C108,'Baby Growth Tracker'!$D$14:$E$99,2,FALSE)</f>
        <v>#N/A</v>
      </c>
      <c r="E108" s="49">
        <f>IF('Baby Growth Tracker'!$C$5="Male",Table!AA108,Table!AS108)</f>
        <v>7.4021866171999999</v>
      </c>
      <c r="F108" s="49">
        <f>IF('Baby Growth Tracker'!$C$5="Male",Table!AB108,Table!AT108)</f>
        <v>7.5935858304999995</v>
      </c>
      <c r="G108" s="49">
        <f>IF('Baby Growth Tracker'!$C$5="Male",Table!AC108,Table!AU108)</f>
        <v>7.8981996215999999</v>
      </c>
      <c r="H108" s="49">
        <f>IF('Baby Growth Tracker'!$C$5="Male",Table!AD108,Table!AV108)</f>
        <v>8.4352111308000008</v>
      </c>
      <c r="I108" s="49">
        <f>IF('Baby Growth Tracker'!$C$5="Male",Table!AE108,Table!AW108)</f>
        <v>9.0755950257000002</v>
      </c>
      <c r="J108" s="49">
        <f>IF('Baby Growth Tracker'!$C$5="Male",Table!AF108,Table!AX108)</f>
        <v>9.7655046320000007</v>
      </c>
      <c r="K108" s="49">
        <f>IF('Baby Growth Tracker'!$C$5="Male",Table!AG108,Table!AY108)</f>
        <v>10.432012274</v>
      </c>
      <c r="L108" s="49">
        <f>IF('Baby Growth Tracker'!$C$5="Male",Table!AH108,Table!AZ108)</f>
        <v>10.852850317</v>
      </c>
      <c r="M108" s="49">
        <f>IF('Baby Growth Tracker'!$C$5="Male",Table!AI108,Table!BA108)</f>
        <v>11.135370237</v>
      </c>
      <c r="N108" s="49" t="e">
        <f t="shared" si="3"/>
        <v>#N/A</v>
      </c>
      <c r="O108" s="50">
        <v>10.6</v>
      </c>
      <c r="P108" s="52" t="e">
        <f>VLOOKUP(Table!O108,'Baby Growth Tracker'!$D$14:$F$99,3,FALSE)</f>
        <v>#N/A</v>
      </c>
      <c r="Q108" s="49">
        <f>IF('Baby Growth Tracker'!$C$5="Male",Table!AJ108,Table!BB108)</f>
        <v>66.615902558892415</v>
      </c>
      <c r="R108" s="49">
        <f>IF('Baby Growth Tracker'!$C$5="Male",Table!AK108,Table!BC108)</f>
        <v>67.309955673225303</v>
      </c>
      <c r="S108" s="49">
        <f>IF('Baby Growth Tracker'!$C$5="Male",Table!AL108,Table!BD108)</f>
        <v>68.371197797200296</v>
      </c>
      <c r="T108" s="49">
        <f>IF('Baby Growth Tracker'!$C$5="Male",Table!AM108,Table!BE108)</f>
        <v>70.124947865237928</v>
      </c>
      <c r="U108" s="49">
        <f>IF('Baby Growth Tracker'!$C$5="Male",Table!AN108,Table!BF108)</f>
        <v>72.046156094200001</v>
      </c>
      <c r="V108" s="49">
        <f>IF('Baby Growth Tracker'!$C$5="Male",Table!AO108,Table!BG108)</f>
        <v>73.940104575947828</v>
      </c>
      <c r="W108" s="49">
        <f>IF('Baby Growth Tracker'!$C$5="Male",Table!AP108,Table!BH108)</f>
        <v>75.622590514130906</v>
      </c>
      <c r="X108" s="49">
        <f>IF('Baby Growth Tracker'!$C$5="Male",Table!AQ108,Table!BI108)</f>
        <v>76.619886738391699</v>
      </c>
      <c r="Y108" s="49">
        <f>IF('Baby Growth Tracker'!$C$5="Male",Table!AR108,Table!BJ108)</f>
        <v>77.263815809792817</v>
      </c>
      <c r="Z108" s="49" t="e">
        <f t="shared" si="4"/>
        <v>#N/A</v>
      </c>
      <c r="AA108" s="49">
        <v>8.0343461877999989</v>
      </c>
      <c r="AB108" s="49">
        <v>8.2409151397000002</v>
      </c>
      <c r="AC108" s="49">
        <v>8.5713244979000009</v>
      </c>
      <c r="AD108" s="49">
        <v>9.1588265116999992</v>
      </c>
      <c r="AE108" s="49">
        <v>9.8679304978999998</v>
      </c>
      <c r="AF108" s="49">
        <v>10.642415389</v>
      </c>
      <c r="AG108" s="49">
        <v>11.401165589</v>
      </c>
      <c r="AH108" s="49">
        <v>11.885635658</v>
      </c>
      <c r="AI108" s="49">
        <v>12.213229907999999</v>
      </c>
      <c r="AJ108" s="49">
        <v>68.807442879846775</v>
      </c>
      <c r="AK108" s="49">
        <v>69.394940402456328</v>
      </c>
      <c r="AL108" s="49">
        <v>70.319777693125289</v>
      </c>
      <c r="AM108" s="49">
        <v>71.92229518282474</v>
      </c>
      <c r="AN108" s="49">
        <v>73.792118410100002</v>
      </c>
      <c r="AO108" s="49">
        <v>75.763380936686062</v>
      </c>
      <c r="AP108" s="49">
        <v>77.631344125702498</v>
      </c>
      <c r="AQ108" s="49">
        <v>78.794683642691581</v>
      </c>
      <c r="AR108" s="49">
        <v>79.569339551295329</v>
      </c>
      <c r="AS108" s="53">
        <v>7.4021866171999999</v>
      </c>
      <c r="AT108" s="53">
        <v>7.5935858304999995</v>
      </c>
      <c r="AU108" s="53">
        <v>7.8981996215999999</v>
      </c>
      <c r="AV108" s="53">
        <v>8.4352111308000008</v>
      </c>
      <c r="AW108" s="53">
        <v>9.0755950257000002</v>
      </c>
      <c r="AX108" s="53">
        <v>9.7655046320000007</v>
      </c>
      <c r="AY108" s="53">
        <v>10.432012274</v>
      </c>
      <c r="AZ108" s="53">
        <v>10.852850317</v>
      </c>
      <c r="BA108" s="53">
        <v>11.135370237</v>
      </c>
      <c r="BB108" s="53">
        <v>66.615902558892415</v>
      </c>
      <c r="BC108" s="53">
        <v>67.309955673225303</v>
      </c>
      <c r="BD108" s="53">
        <v>68.371197797200296</v>
      </c>
      <c r="BE108" s="53">
        <v>70.124947865237928</v>
      </c>
      <c r="BF108" s="53">
        <v>72.046156094200001</v>
      </c>
      <c r="BG108" s="53">
        <v>73.940104575947828</v>
      </c>
      <c r="BH108" s="53">
        <v>75.622590514130906</v>
      </c>
      <c r="BI108" s="53">
        <v>76.619886738391699</v>
      </c>
      <c r="BJ108" s="53">
        <v>77.263815809792817</v>
      </c>
    </row>
    <row r="109" spans="1:62">
      <c r="B109" s="54">
        <f t="shared" si="5"/>
        <v>321</v>
      </c>
      <c r="C109" s="50">
        <v>10.7</v>
      </c>
      <c r="D109" s="52" t="e">
        <f>VLOOKUP(Table!C109,'Baby Growth Tracker'!$D$14:$E$99,2,FALSE)</f>
        <v>#N/A</v>
      </c>
      <c r="E109" s="49">
        <f>IF('Baby Growth Tracker'!$C$5="Male",Table!AA109,Table!AS109)</f>
        <v>7.4309445742499998</v>
      </c>
      <c r="F109" s="49">
        <f>IF('Baby Growth Tracker'!$C$5="Male",Table!AB109,Table!AT109)</f>
        <v>7.6226259127799993</v>
      </c>
      <c r="G109" s="49">
        <f>IF('Baby Growth Tracker'!$C$5="Male",Table!AC109,Table!AU109)</f>
        <v>7.9277404566099996</v>
      </c>
      <c r="H109" s="49">
        <f>IF('Baby Growth Tracker'!$C$5="Male",Table!AD109,Table!AV109)</f>
        <v>8.46579314327</v>
      </c>
      <c r="I109" s="49">
        <f>IF('Baby Growth Tracker'!$C$5="Male",Table!AE109,Table!AW109)</f>
        <v>9.1076898363699996</v>
      </c>
      <c r="J109" s="49">
        <f>IF('Baby Growth Tracker'!$C$5="Male",Table!AF109,Table!AX109)</f>
        <v>9.7995674472000012</v>
      </c>
      <c r="K109" s="49">
        <f>IF('Baby Growth Tracker'!$C$5="Male",Table!AG109,Table!AY109)</f>
        <v>10.46831557</v>
      </c>
      <c r="L109" s="49">
        <f>IF('Baby Growth Tracker'!$C$5="Male",Table!AH109,Table!AZ109)</f>
        <v>10.890741907799999</v>
      </c>
      <c r="M109" s="49">
        <f>IF('Baby Growth Tracker'!$C$5="Male",Table!AI109,Table!BA109)</f>
        <v>11.174403960099999</v>
      </c>
      <c r="N109" s="49" t="e">
        <f t="shared" si="3"/>
        <v>#N/A</v>
      </c>
      <c r="O109" s="50">
        <v>10.7</v>
      </c>
      <c r="P109" s="52" t="e">
        <f>VLOOKUP(Table!O109,'Baby Growth Tracker'!$D$14:$F$99,3,FALSE)</f>
        <v>#N/A</v>
      </c>
      <c r="Q109" s="49">
        <f>IF('Baby Growth Tracker'!$C$5="Male",Table!AJ109,Table!BB109)</f>
        <v>66.731807603872795</v>
      </c>
      <c r="R109" s="49">
        <f>IF('Baby Growth Tracker'!$C$5="Male",Table!AK109,Table!BC109)</f>
        <v>67.427130467111198</v>
      </c>
      <c r="S109" s="49">
        <f>IF('Baby Growth Tracker'!$C$5="Male",Table!AL109,Table!BD109)</f>
        <v>68.490325413329472</v>
      </c>
      <c r="T109" s="49">
        <f>IF('Baby Growth Tracker'!$C$5="Male",Table!AM109,Table!BE109)</f>
        <v>70.247331850130038</v>
      </c>
      <c r="U109" s="49">
        <f>IF('Baby Growth Tracker'!$C$5="Male",Table!AN109,Table!BF109)</f>
        <v>72.172147858550005</v>
      </c>
      <c r="V109" s="49">
        <f>IF('Baby Growth Tracker'!$C$5="Male",Table!AO109,Table!BG109)</f>
        <v>74.069692831733704</v>
      </c>
      <c r="W109" s="49">
        <f>IF('Baby Growth Tracker'!$C$5="Male",Table!AP109,Table!BH109)</f>
        <v>75.755405770690842</v>
      </c>
      <c r="X109" s="49">
        <f>IF('Baby Growth Tracker'!$C$5="Male",Table!AQ109,Table!BI109)</f>
        <v>76.75462864034921</v>
      </c>
      <c r="Y109" s="49">
        <f>IF('Baby Growth Tracker'!$C$5="Male",Table!AR109,Table!BJ109)</f>
        <v>77.399807058295863</v>
      </c>
      <c r="Z109" s="49" t="e">
        <f t="shared" si="4"/>
        <v>#N/A</v>
      </c>
      <c r="AA109" s="49">
        <v>8.0620149285999982</v>
      </c>
      <c r="AB109" s="49">
        <v>8.2691467414000002</v>
      </c>
      <c r="AC109" s="49">
        <v>8.6004535118000014</v>
      </c>
      <c r="AD109" s="49">
        <v>9.1895435003999992</v>
      </c>
      <c r="AE109" s="49">
        <v>9.9005532947999999</v>
      </c>
      <c r="AF109" s="49">
        <v>10.677109268000001</v>
      </c>
      <c r="AG109" s="49">
        <v>11.437880728</v>
      </c>
      <c r="AH109" s="49">
        <v>11.923638496000001</v>
      </c>
      <c r="AI109" s="49">
        <v>12.252102525999998</v>
      </c>
      <c r="AJ109" s="49">
        <v>68.920687503288605</v>
      </c>
      <c r="AK109" s="49">
        <v>69.509798170401453</v>
      </c>
      <c r="AL109" s="49">
        <v>70.437046411520996</v>
      </c>
      <c r="AM109" s="49">
        <v>72.043364473888985</v>
      </c>
      <c r="AN109" s="49">
        <v>73.917007068330008</v>
      </c>
      <c r="AO109" s="49">
        <v>75.89156432269715</v>
      </c>
      <c r="AP109" s="49">
        <v>77.761943255651943</v>
      </c>
      <c r="AQ109" s="49">
        <v>78.926434706279323</v>
      </c>
      <c r="AR109" s="49">
        <v>79.701706003516236</v>
      </c>
      <c r="AS109" s="53">
        <v>7.4309445742499998</v>
      </c>
      <c r="AT109" s="53">
        <v>7.6226259127799993</v>
      </c>
      <c r="AU109" s="53">
        <v>7.9277404566099996</v>
      </c>
      <c r="AV109" s="53">
        <v>8.46579314327</v>
      </c>
      <c r="AW109" s="53">
        <v>9.1076898363699996</v>
      </c>
      <c r="AX109" s="53">
        <v>9.7995674472000012</v>
      </c>
      <c r="AY109" s="53">
        <v>10.46831557</v>
      </c>
      <c r="AZ109" s="53">
        <v>10.890741907799999</v>
      </c>
      <c r="BA109" s="53">
        <v>11.174403960099999</v>
      </c>
      <c r="BB109" s="53">
        <v>66.731807603872795</v>
      </c>
      <c r="BC109" s="53">
        <v>67.427130467111198</v>
      </c>
      <c r="BD109" s="53">
        <v>68.490325413329472</v>
      </c>
      <c r="BE109" s="53">
        <v>70.247331850130038</v>
      </c>
      <c r="BF109" s="53">
        <v>72.172147858550005</v>
      </c>
      <c r="BG109" s="53">
        <v>74.069692831733704</v>
      </c>
      <c r="BH109" s="53">
        <v>75.755405770690842</v>
      </c>
      <c r="BI109" s="53">
        <v>76.75462864034921</v>
      </c>
      <c r="BJ109" s="53">
        <v>77.399807058295863</v>
      </c>
    </row>
    <row r="110" spans="1:62">
      <c r="B110" s="54">
        <f t="shared" si="5"/>
        <v>324</v>
      </c>
      <c r="C110" s="50">
        <v>10.8</v>
      </c>
      <c r="D110" s="52" t="e">
        <f>VLOOKUP(Table!C110,'Baby Growth Tracker'!$D$14:$E$99,2,FALSE)</f>
        <v>#N/A</v>
      </c>
      <c r="E110" s="49">
        <f>IF('Baby Growth Tracker'!$C$5="Male",Table!AA110,Table!AS110)</f>
        <v>7.4594877020599997</v>
      </c>
      <c r="F110" s="49">
        <f>IF('Baby Growth Tracker'!$C$5="Male",Table!AB110,Table!AT110)</f>
        <v>7.6514491348309992</v>
      </c>
      <c r="G110" s="49">
        <f>IF('Baby Growth Tracker'!$C$5="Male",Table!AC110,Table!AU110)</f>
        <v>7.9570609495069995</v>
      </c>
      <c r="H110" s="49">
        <f>IF('Baby Growth Tracker'!$C$5="Male",Table!AD110,Table!AV110)</f>
        <v>8.4961480520299997</v>
      </c>
      <c r="I110" s="49">
        <f>IF('Baby Growth Tracker'!$C$5="Male",Table!AE110,Table!AW110)</f>
        <v>9.1395487633770003</v>
      </c>
      <c r="J110" s="49">
        <f>IF('Baby Growth Tracker'!$C$5="Male",Table!AF110,Table!AX110)</f>
        <v>9.8333845822900017</v>
      </c>
      <c r="K110" s="49">
        <f>IF('Baby Growth Tracker'!$C$5="Male",Table!AG110,Table!AY110)</f>
        <v>10.504363984779999</v>
      </c>
      <c r="L110" s="49">
        <f>IF('Baby Growth Tracker'!$C$5="Male",Table!AH110,Table!AZ110)</f>
        <v>10.928373216839999</v>
      </c>
      <c r="M110" s="49">
        <f>IF('Baby Growth Tracker'!$C$5="Male",Table!AI110,Table!BA110)</f>
        <v>11.21317404755</v>
      </c>
      <c r="N110" s="49" t="e">
        <f t="shared" si="3"/>
        <v>#N/A</v>
      </c>
      <c r="O110" s="50">
        <v>10.8</v>
      </c>
      <c r="P110" s="52" t="e">
        <f>VLOOKUP(Table!O110,'Baby Growth Tracker'!$D$14:$F$99,3,FALSE)</f>
        <v>#N/A</v>
      </c>
      <c r="Q110" s="49">
        <f>IF('Baby Growth Tracker'!$C$5="Male",Table!AJ110,Table!BB110)</f>
        <v>66.847200561445163</v>
      </c>
      <c r="R110" s="49">
        <f>IF('Baby Growth Tracker'!$C$5="Male",Table!AK110,Table!BC110)</f>
        <v>67.543787005903354</v>
      </c>
      <c r="S110" s="49">
        <f>IF('Baby Growth Tracker'!$C$5="Male",Table!AL110,Table!BD110)</f>
        <v>68.608926760778033</v>
      </c>
      <c r="T110" s="49">
        <f>IF('Baby Growth Tracker'!$C$5="Male",Table!AM110,Table!BE110)</f>
        <v>70.369179988128266</v>
      </c>
      <c r="U110" s="49">
        <f>IF('Baby Growth Tracker'!$C$5="Male",Table!AN110,Table!BF110)</f>
        <v>72.297598357559011</v>
      </c>
      <c r="V110" s="49">
        <f>IF('Baby Growth Tracker'!$C$5="Male",Table!AO110,Table!BG110)</f>
        <v>74.198739485785381</v>
      </c>
      <c r="W110" s="49">
        <f>IF('Baby Growth Tracker'!$C$5="Male",Table!AP110,Table!BH110)</f>
        <v>75.887683150450741</v>
      </c>
      <c r="X110" s="49">
        <f>IF('Baby Growth Tracker'!$C$5="Male",Table!AQ110,Table!BI110)</f>
        <v>76.888836610350566</v>
      </c>
      <c r="Y110" s="49">
        <f>IF('Baby Growth Tracker'!$C$5="Male",Table!AR110,Table!BJ110)</f>
        <v>77.535267594990813</v>
      </c>
      <c r="Z110" s="49" t="e">
        <f t="shared" si="4"/>
        <v>#N/A</v>
      </c>
      <c r="AA110" s="49">
        <v>8.0896836693999976</v>
      </c>
      <c r="AB110" s="49">
        <v>8.2973783431000001</v>
      </c>
      <c r="AC110" s="49">
        <v>8.6295825257000018</v>
      </c>
      <c r="AD110" s="49">
        <v>9.2202604890999993</v>
      </c>
      <c r="AE110" s="49">
        <v>9.9331760917</v>
      </c>
      <c r="AF110" s="49">
        <v>10.711803147000001</v>
      </c>
      <c r="AG110" s="49">
        <v>11.474595867</v>
      </c>
      <c r="AH110" s="49">
        <v>11.961641334000001</v>
      </c>
      <c r="AI110" s="49">
        <v>12.290975143999997</v>
      </c>
      <c r="AJ110" s="49">
        <v>69.033344374585184</v>
      </c>
      <c r="AK110" s="49">
        <v>69.624072872913075</v>
      </c>
      <c r="AL110" s="49">
        <v>70.553738014760526</v>
      </c>
      <c r="AM110" s="49">
        <v>72.163863090274418</v>
      </c>
      <c r="AN110" s="49">
        <v>74.041326988146011</v>
      </c>
      <c r="AO110" s="49">
        <v>76.019175455208583</v>
      </c>
      <c r="AP110" s="49">
        <v>77.891962527967848</v>
      </c>
      <c r="AQ110" s="49">
        <v>79.057599517790891</v>
      </c>
      <c r="AR110" s="49">
        <v>79.833481386707149</v>
      </c>
      <c r="AS110" s="53">
        <v>7.4594877020599997</v>
      </c>
      <c r="AT110" s="53">
        <v>7.6514491348309992</v>
      </c>
      <c r="AU110" s="53">
        <v>7.9570609495069995</v>
      </c>
      <c r="AV110" s="53">
        <v>8.4961480520299997</v>
      </c>
      <c r="AW110" s="53">
        <v>9.1395487633770003</v>
      </c>
      <c r="AX110" s="53">
        <v>9.8333845822900017</v>
      </c>
      <c r="AY110" s="53">
        <v>10.504363984779999</v>
      </c>
      <c r="AZ110" s="53">
        <v>10.928373216839999</v>
      </c>
      <c r="BA110" s="53">
        <v>11.21317404755</v>
      </c>
      <c r="BB110" s="53">
        <v>66.847200561445163</v>
      </c>
      <c r="BC110" s="53">
        <v>67.543787005903354</v>
      </c>
      <c r="BD110" s="53">
        <v>68.608926760778033</v>
      </c>
      <c r="BE110" s="53">
        <v>70.369179988128266</v>
      </c>
      <c r="BF110" s="53">
        <v>72.297598357559011</v>
      </c>
      <c r="BG110" s="53">
        <v>74.198739485785381</v>
      </c>
      <c r="BH110" s="53">
        <v>75.887683150450741</v>
      </c>
      <c r="BI110" s="53">
        <v>76.888836610350566</v>
      </c>
      <c r="BJ110" s="53">
        <v>77.535267594990813</v>
      </c>
    </row>
    <row r="111" spans="1:62">
      <c r="B111" s="54">
        <f t="shared" si="5"/>
        <v>327</v>
      </c>
      <c r="C111" s="50">
        <v>10.9</v>
      </c>
      <c r="D111" s="52" t="e">
        <f>VLOOKUP(Table!C111,'Baby Growth Tracker'!$D$14:$E$99,2,FALSE)</f>
        <v>#N/A</v>
      </c>
      <c r="E111" s="49">
        <f>IF('Baby Growth Tracker'!$C$5="Male",Table!AA111,Table!AS111)</f>
        <v>7.4878179184255993</v>
      </c>
      <c r="F111" s="49">
        <f>IF('Baby Growth Tracker'!$C$5="Male",Table!AB111,Table!AT111)</f>
        <v>7.6800574679057991</v>
      </c>
      <c r="G111" s="49">
        <f>IF('Baby Growth Tracker'!$C$5="Male",Table!AC111,Table!AU111)</f>
        <v>7.9861631619387996</v>
      </c>
      <c r="H111" s="49">
        <f>IF('Baby Growth Tracker'!$C$5="Male",Table!AD111,Table!AV111)</f>
        <v>8.5262780917220997</v>
      </c>
      <c r="I111" s="49">
        <f>IF('Baby Growth Tracker'!$C$5="Male",Table!AE111,Table!AW111)</f>
        <v>9.1711742653277994</v>
      </c>
      <c r="J111" s="49">
        <f>IF('Baby Growth Tracker'!$C$5="Male",Table!AF111,Table!AX111)</f>
        <v>9.8669587521290012</v>
      </c>
      <c r="K111" s="49">
        <f>IF('Baby Growth Tracker'!$C$5="Male",Table!AG111,Table!AY111)</f>
        <v>10.540160490411999</v>
      </c>
      <c r="L111" s="49">
        <f>IF('Baby Growth Tracker'!$C$5="Male",Table!AH111,Table!AZ111)</f>
        <v>10.965747382132999</v>
      </c>
      <c r="M111" s="49">
        <f>IF('Baby Growth Tracker'!$C$5="Male",Table!AI111,Table!BA111)</f>
        <v>11.251683750077</v>
      </c>
      <c r="N111" s="49" t="e">
        <f t="shared" si="3"/>
        <v>#N/A</v>
      </c>
      <c r="O111" s="50">
        <v>10.9</v>
      </c>
      <c r="P111" s="52" t="e">
        <f>VLOOKUP(Table!O111,'Baby Growth Tracker'!$D$14:$F$99,3,FALSE)</f>
        <v>#N/A</v>
      </c>
      <c r="Q111" s="49">
        <f>IF('Baby Growth Tracker'!$C$5="Male",Table!AJ111,Table!BB111)</f>
        <v>66.962087401742764</v>
      </c>
      <c r="R111" s="49">
        <f>IF('Baby Growth Tracker'!$C$5="Male",Table!AK111,Table!BC111)</f>
        <v>67.659931338983426</v>
      </c>
      <c r="S111" s="49">
        <f>IF('Baby Growth Tracker'!$C$5="Male",Table!AL111,Table!BD111)</f>
        <v>68.7270079825621</v>
      </c>
      <c r="T111" s="49">
        <f>IF('Baby Growth Tracker'!$C$5="Male",Table!AM111,Table!BE111)</f>
        <v>70.490498506901133</v>
      </c>
      <c r="U111" s="49">
        <f>IF('Baby Growth Tracker'!$C$5="Male",Table!AN111,Table!BF111)</f>
        <v>72.422513816633213</v>
      </c>
      <c r="V111" s="49">
        <f>IF('Baby Growth Tracker'!$C$5="Male",Table!AO111,Table!BG111)</f>
        <v>74.327250669850088</v>
      </c>
      <c r="W111" s="49">
        <f>IF('Baby Growth Tracker'!$C$5="Male",Table!AP111,Table!BH111)</f>
        <v>76.01942863017689</v>
      </c>
      <c r="X111" s="49">
        <f>IF('Baby Growth Tracker'!$C$5="Male",Table!AQ111,Table!BI111)</f>
        <v>77.022516502907337</v>
      </c>
      <c r="Y111" s="49">
        <f>IF('Baby Growth Tracker'!$C$5="Male",Table!AR111,Table!BJ111)</f>
        <v>77.670203183838197</v>
      </c>
      <c r="Z111" s="49" t="e">
        <f t="shared" si="4"/>
        <v>#N/A</v>
      </c>
      <c r="AA111" s="49">
        <v>8.117352410199997</v>
      </c>
      <c r="AB111" s="49">
        <v>8.3256099448000001</v>
      </c>
      <c r="AC111" s="49">
        <v>8.6587115396000023</v>
      </c>
      <c r="AD111" s="49">
        <v>9.2509774777999993</v>
      </c>
      <c r="AE111" s="49">
        <v>9.9657988886000002</v>
      </c>
      <c r="AF111" s="49">
        <v>10.746497026000002</v>
      </c>
      <c r="AG111" s="49">
        <v>11.511311006</v>
      </c>
      <c r="AH111" s="49">
        <v>11.999644172000002</v>
      </c>
      <c r="AI111" s="49">
        <v>12.329847761999996</v>
      </c>
      <c r="AJ111" s="49">
        <v>69.145420818308125</v>
      </c>
      <c r="AK111" s="49">
        <v>69.737771751239734</v>
      </c>
      <c r="AL111" s="49">
        <v>70.669859620911211</v>
      </c>
      <c r="AM111" s="49">
        <v>72.283797966949308</v>
      </c>
      <c r="AN111" s="49">
        <v>74.165084954423804</v>
      </c>
      <c r="AO111" s="49">
        <v>76.146221053668995</v>
      </c>
      <c r="AP111" s="49">
        <v>78.021408703164028</v>
      </c>
      <c r="AQ111" s="49">
        <v>79.188184919084193</v>
      </c>
      <c r="AR111" s="49">
        <v>79.964672621879359</v>
      </c>
      <c r="AS111" s="53">
        <v>7.4878179184255993</v>
      </c>
      <c r="AT111" s="53">
        <v>7.6800574679057991</v>
      </c>
      <c r="AU111" s="53">
        <v>7.9861631619387996</v>
      </c>
      <c r="AV111" s="53">
        <v>8.5262780917220997</v>
      </c>
      <c r="AW111" s="53">
        <v>9.1711742653277994</v>
      </c>
      <c r="AX111" s="53">
        <v>9.8669587521290012</v>
      </c>
      <c r="AY111" s="53">
        <v>10.540160490411999</v>
      </c>
      <c r="AZ111" s="53">
        <v>10.965747382132999</v>
      </c>
      <c r="BA111" s="53">
        <v>11.251683750077</v>
      </c>
      <c r="BB111" s="53">
        <v>66.962087401742764</v>
      </c>
      <c r="BC111" s="53">
        <v>67.659931338983426</v>
      </c>
      <c r="BD111" s="53">
        <v>68.7270079825621</v>
      </c>
      <c r="BE111" s="53">
        <v>70.490498506901133</v>
      </c>
      <c r="BF111" s="53">
        <v>72.422513816633213</v>
      </c>
      <c r="BG111" s="53">
        <v>74.327250669850088</v>
      </c>
      <c r="BH111" s="53">
        <v>76.01942863017689</v>
      </c>
      <c r="BI111" s="53">
        <v>77.022516502907337</v>
      </c>
      <c r="BJ111" s="53">
        <v>77.670203183838197</v>
      </c>
    </row>
    <row r="112" spans="1:62">
      <c r="A112" s="49" t="s">
        <v>11</v>
      </c>
      <c r="B112" s="54">
        <f t="shared" si="5"/>
        <v>330</v>
      </c>
      <c r="C112" s="50">
        <v>11</v>
      </c>
      <c r="D112" s="52" t="e">
        <f>VLOOKUP(Table!C112,'Baby Growth Tracker'!$D$14:$E$99,2,FALSE)</f>
        <v>#N/A</v>
      </c>
      <c r="E112" s="49">
        <f>IF('Baby Growth Tracker'!$C$5="Male",Table!AA112,Table!AS112)</f>
        <v>7.515937129081089</v>
      </c>
      <c r="F112" s="49">
        <f>IF('Baby Growth Tracker'!$C$5="Male",Table!AB112,Table!AT112)</f>
        <v>7.7084528705755693</v>
      </c>
      <c r="G112" s="49">
        <f>IF('Baby Growth Tracker'!$C$5="Male",Table!AC112,Table!AU112)</f>
        <v>8.0150491417882304</v>
      </c>
      <c r="H112" s="49">
        <f>IF('Baby Growth Tracker'!$C$5="Male",Table!AD112,Table!AV112)</f>
        <v>8.5561854810928999</v>
      </c>
      <c r="I112" s="49">
        <f>IF('Baby Growth Tracker'!$C$5="Male",Table!AE112,Table!AW112)</f>
        <v>9.2025687821763089</v>
      </c>
      <c r="J112" s="49">
        <f>IF('Baby Growth Tracker'!$C$5="Male",Table!AF112,Table!AX112)</f>
        <v>9.9002926498775015</v>
      </c>
      <c r="K112" s="49">
        <f>IF('Baby Growth Tracker'!$C$5="Male",Table!AG112,Table!AY112)</f>
        <v>10.575708034411798</v>
      </c>
      <c r="L112" s="49">
        <f>IF('Baby Growth Tracker'!$C$5="Male",Table!AH112,Table!AZ112)</f>
        <v>11.0028675154252</v>
      </c>
      <c r="M112" s="49">
        <f>IF('Baby Growth Tracker'!$C$5="Male",Table!AI112,Table!BA112)</f>
        <v>11.289936291049299</v>
      </c>
      <c r="N112" s="49" t="e">
        <f t="shared" si="3"/>
        <v>#N/A</v>
      </c>
      <c r="O112" s="50">
        <v>11</v>
      </c>
      <c r="P112" s="52" t="e">
        <f>VLOOKUP(Table!O112,'Baby Growth Tracker'!$D$14:$F$99,3,FALSE)</f>
        <v>#N/A</v>
      </c>
      <c r="Q112" s="49">
        <f>IF('Baby Growth Tracker'!$C$5="Male",Table!AJ112,Table!BB112)</f>
        <v>67.076473988601748</v>
      </c>
      <c r="R112" s="49">
        <f>IF('Baby Growth Tracker'!$C$5="Male",Table!AK112,Table!BC112)</f>
        <v>67.775569408075597</v>
      </c>
      <c r="S112" s="49">
        <f>IF('Baby Growth Tracker'!$C$5="Male",Table!AL112,Table!BD112)</f>
        <v>68.844575112508068</v>
      </c>
      <c r="T112" s="49">
        <f>IF('Baby Growth Tracker'!$C$5="Male",Table!AM112,Table!BE112)</f>
        <v>70.611293523819199</v>
      </c>
      <c r="U112" s="49">
        <f>IF('Baby Growth Tracker'!$C$5="Male",Table!AN112,Table!BF112)</f>
        <v>72.54690035165271</v>
      </c>
      <c r="V112" s="49">
        <f>IF('Baby Growth Tracker'!$C$5="Male",Table!AO112,Table!BG112)</f>
        <v>74.455232408886104</v>
      </c>
      <c r="W112" s="49">
        <f>IF('Baby Growth Tracker'!$C$5="Male",Table!AP112,Table!BH112)</f>
        <v>76.150648083881677</v>
      </c>
      <c r="X112" s="49">
        <f>IF('Baby Growth Tracker'!$C$5="Male",Table!AQ112,Table!BI112)</f>
        <v>77.15567407286666</v>
      </c>
      <c r="Y112" s="49">
        <f>IF('Baby Growth Tracker'!$C$5="Male",Table!AR112,Table!BJ112)</f>
        <v>77.804619491400814</v>
      </c>
      <c r="Z112" s="49" t="e">
        <f t="shared" si="4"/>
        <v>#N/A</v>
      </c>
      <c r="AA112" s="49">
        <v>8.1450211509999999</v>
      </c>
      <c r="AB112" s="49">
        <v>8.3538415465</v>
      </c>
      <c r="AC112" s="49">
        <v>8.6878405534999992</v>
      </c>
      <c r="AD112" s="49">
        <v>9.2816944664999994</v>
      </c>
      <c r="AE112" s="49">
        <v>9.9984216854999985</v>
      </c>
      <c r="AF112" s="49">
        <v>10.781190904999999</v>
      </c>
      <c r="AG112" s="49">
        <v>11.548026145</v>
      </c>
      <c r="AH112" s="49">
        <v>12.037647010000001</v>
      </c>
      <c r="AI112" s="49">
        <v>12.368720379999999</v>
      </c>
      <c r="AJ112" s="49">
        <v>69.25692402317577</v>
      </c>
      <c r="AK112" s="49">
        <v>69.850901912731544</v>
      </c>
      <c r="AL112" s="49">
        <v>70.785418217037432</v>
      </c>
      <c r="AM112" s="49">
        <v>72.403175912292582</v>
      </c>
      <c r="AN112" s="49">
        <v>74.288287629402632</v>
      </c>
      <c r="AO112" s="49">
        <v>76.272707717239868</v>
      </c>
      <c r="AP112" s="49">
        <v>78.15028842147197</v>
      </c>
      <c r="AQ112" s="49">
        <v>79.318197630406601</v>
      </c>
      <c r="AR112" s="49">
        <v>80.095286506900763</v>
      </c>
      <c r="AS112" s="53">
        <v>7.515937129081089</v>
      </c>
      <c r="AT112" s="53">
        <v>7.7084528705755693</v>
      </c>
      <c r="AU112" s="53">
        <v>8.0150491417882304</v>
      </c>
      <c r="AV112" s="53">
        <v>8.5561854810928999</v>
      </c>
      <c r="AW112" s="53">
        <v>9.2025687821763089</v>
      </c>
      <c r="AX112" s="53">
        <v>9.9002926498775015</v>
      </c>
      <c r="AY112" s="53">
        <v>10.575708034411798</v>
      </c>
      <c r="AZ112" s="53">
        <v>11.0028675154252</v>
      </c>
      <c r="BA112" s="53">
        <v>11.289936291049299</v>
      </c>
      <c r="BB112" s="53">
        <v>67.076473988601748</v>
      </c>
      <c r="BC112" s="53">
        <v>67.775569408075597</v>
      </c>
      <c r="BD112" s="53">
        <v>68.844575112508068</v>
      </c>
      <c r="BE112" s="53">
        <v>70.611293523819199</v>
      </c>
      <c r="BF112" s="53">
        <v>72.54690035165271</v>
      </c>
      <c r="BG112" s="53">
        <v>74.455232408886104</v>
      </c>
      <c r="BH112" s="53">
        <v>76.150648083881677</v>
      </c>
      <c r="BI112" s="53">
        <v>77.15567407286666</v>
      </c>
      <c r="BJ112" s="53">
        <v>77.804619491400814</v>
      </c>
    </row>
    <row r="113" spans="1:62">
      <c r="B113" s="54">
        <f t="shared" si="5"/>
        <v>333</v>
      </c>
      <c r="C113" s="50">
        <v>11.1</v>
      </c>
      <c r="D113" s="52" t="e">
        <f>VLOOKUP(Table!C113,'Baby Growth Tracker'!$D$14:$E$99,2,FALSE)</f>
        <v>#N/A</v>
      </c>
      <c r="E113" s="49">
        <f>IF('Baby Growth Tracker'!$C$5="Male",Table!AA113,Table!AS113)</f>
        <v>7.5438472277530675</v>
      </c>
      <c r="F113" s="49">
        <f>IF('Baby Growth Tracker'!$C$5="Male",Table!AB113,Table!AT113)</f>
        <v>7.7366372887867056</v>
      </c>
      <c r="G113" s="49">
        <f>IF('Baby Growth Tracker'!$C$5="Male",Table!AC113,Table!AU113)</f>
        <v>8.0437209232372791</v>
      </c>
      <c r="H113" s="49">
        <f>IF('Baby Growth Tracker'!$C$5="Male",Table!AD113,Table!AV113)</f>
        <v>8.5858724230751537</v>
      </c>
      <c r="I113" s="49">
        <f>IF('Baby Growth Tracker'!$C$5="Male",Table!AE113,Table!AW113)</f>
        <v>9.2337347353295325</v>
      </c>
      <c r="J113" s="49">
        <f>IF('Baby Growth Tracker'!$C$5="Male",Table!AF113,Table!AX113)</f>
        <v>9.9333889471286021</v>
      </c>
      <c r="K113" s="49">
        <f>IF('Baby Growth Tracker'!$C$5="Male",Table!AG113,Table!AY113)</f>
        <v>10.611009539889778</v>
      </c>
      <c r="L113" s="49">
        <f>IF('Baby Growth Tracker'!$C$5="Male",Table!AH113,Table!AZ113)</f>
        <v>11.0397367023558</v>
      </c>
      <c r="M113" s="49">
        <f>IF('Baby Growth Tracker'!$C$5="Male",Table!AI113,Table!BA113)</f>
        <v>11.32793486664089</v>
      </c>
      <c r="N113" s="49" t="e">
        <f t="shared" si="3"/>
        <v>#N/A</v>
      </c>
      <c r="O113" s="50">
        <v>11.1</v>
      </c>
      <c r="P113" s="52" t="e">
        <f>VLOOKUP(Table!O113,'Baby Growth Tracker'!$D$14:$F$99,3,FALSE)</f>
        <v>#N/A</v>
      </c>
      <c r="Q113" s="49">
        <f>IF('Baby Growth Tracker'!$C$5="Male",Table!AJ113,Table!BB113)</f>
        <v>67.190366082020759</v>
      </c>
      <c r="R113" s="49">
        <f>IF('Baby Growth Tracker'!$C$5="Male",Table!AK113,Table!BC113)</f>
        <v>67.890707049733621</v>
      </c>
      <c r="S113" s="49">
        <f>IF('Baby Growth Tracker'!$C$5="Male",Table!AL113,Table!BD113)</f>
        <v>68.961634077769872</v>
      </c>
      <c r="T113" s="49">
        <f>IF('Baby Growth Tracker'!$C$5="Male",Table!AM113,Table!BE113)</f>
        <v>70.731571048489798</v>
      </c>
      <c r="U113" s="49">
        <f>IF('Baby Growth Tracker'!$C$5="Male",Table!AN113,Table!BF113)</f>
        <v>72.670763971476958</v>
      </c>
      <c r="V113" s="49">
        <f>IF('Baby Growth Tracker'!$C$5="Male",Table!AO113,Table!BG113)</f>
        <v>74.582690623488517</v>
      </c>
      <c r="W113" s="49">
        <f>IF('Baby Growth Tracker'!$C$5="Male",Table!AP113,Table!BH113)</f>
        <v>76.281347285135041</v>
      </c>
      <c r="X113" s="49">
        <f>IF('Baby Growth Tracker'!$C$5="Male",Table!AQ113,Table!BI113)</f>
        <v>77.288314977635281</v>
      </c>
      <c r="Y113" s="49">
        <f>IF('Baby Growth Tracker'!$C$5="Male",Table!AR113,Table!BJ113)</f>
        <v>77.938522089003584</v>
      </c>
      <c r="Z113" s="49" t="e">
        <f t="shared" si="4"/>
        <v>#N/A</v>
      </c>
      <c r="AA113" s="49">
        <v>8.1726898917999993</v>
      </c>
      <c r="AB113" s="49">
        <v>8.3820731481999999</v>
      </c>
      <c r="AC113" s="49">
        <v>8.7169695673999996</v>
      </c>
      <c r="AD113" s="49">
        <v>9.3124114551999995</v>
      </c>
      <c r="AE113" s="49">
        <v>10.031044482399999</v>
      </c>
      <c r="AF113" s="49">
        <v>10.815884784</v>
      </c>
      <c r="AG113" s="49">
        <v>11.584741284</v>
      </c>
      <c r="AH113" s="49">
        <v>12.075649848000001</v>
      </c>
      <c r="AI113" s="49">
        <v>12.407592998</v>
      </c>
      <c r="AJ113" s="49">
        <v>69.367861045289771</v>
      </c>
      <c r="AK113" s="49">
        <v>69.963470334020599</v>
      </c>
      <c r="AL113" s="49">
        <v>70.900420662298259</v>
      </c>
      <c r="AM113" s="49">
        <v>72.522003611066822</v>
      </c>
      <c r="AN113" s="49">
        <v>74.410941555546202</v>
      </c>
      <c r="AO113" s="49">
        <v>76.398641927585928</v>
      </c>
      <c r="AP113" s="49">
        <v>78.278608205620472</v>
      </c>
      <c r="AQ113" s="49">
        <v>79.447644253201631</v>
      </c>
      <c r="AR113" s="49">
        <v>80.225329719337537</v>
      </c>
      <c r="AS113" s="53">
        <v>7.5438472277530675</v>
      </c>
      <c r="AT113" s="53">
        <v>7.7366372887867056</v>
      </c>
      <c r="AU113" s="53">
        <v>8.0437209232372791</v>
      </c>
      <c r="AV113" s="53">
        <v>8.5858724230751537</v>
      </c>
      <c r="AW113" s="53">
        <v>9.2337347353295325</v>
      </c>
      <c r="AX113" s="53">
        <v>9.9333889471286021</v>
      </c>
      <c r="AY113" s="53">
        <v>10.611009539889778</v>
      </c>
      <c r="AZ113" s="53">
        <v>11.0397367023558</v>
      </c>
      <c r="BA113" s="53">
        <v>11.32793486664089</v>
      </c>
      <c r="BB113" s="53">
        <v>67.190366082020759</v>
      </c>
      <c r="BC113" s="53">
        <v>67.890707049733621</v>
      </c>
      <c r="BD113" s="53">
        <v>68.961634077769872</v>
      </c>
      <c r="BE113" s="53">
        <v>70.731571048489798</v>
      </c>
      <c r="BF113" s="53">
        <v>72.670763971476958</v>
      </c>
      <c r="BG113" s="53">
        <v>74.582690623488517</v>
      </c>
      <c r="BH113" s="53">
        <v>76.281347285135041</v>
      </c>
      <c r="BI113" s="53">
        <v>77.288314977635281</v>
      </c>
      <c r="BJ113" s="53">
        <v>77.938522089003584</v>
      </c>
    </row>
    <row r="114" spans="1:62">
      <c r="B114" s="54">
        <f t="shared" si="5"/>
        <v>336</v>
      </c>
      <c r="C114" s="50">
        <v>11.2</v>
      </c>
      <c r="D114" s="52" t="e">
        <f>VLOOKUP(Table!C114,'Baby Growth Tracker'!$D$14:$E$99,2,FALSE)</f>
        <v>#N/A</v>
      </c>
      <c r="E114" s="49">
        <f>IF('Baby Growth Tracker'!$C$5="Male",Table!AA114,Table!AS114)</f>
        <v>7.5715500962144162</v>
      </c>
      <c r="F114" s="49">
        <f>IF('Baby Growth Tracker'!$C$5="Male",Table!AB114,Table!AT114)</f>
        <v>7.764612655917869</v>
      </c>
      <c r="G114" s="49">
        <f>IF('Baby Growth Tracker'!$C$5="Male",Table!AC114,Table!AU114)</f>
        <v>8.0721805268311098</v>
      </c>
      <c r="H114" s="49">
        <f>IF('Baby Growth Tracker'!$C$5="Male",Table!AD114,Table!AV114)</f>
        <v>8.6153411048687971</v>
      </c>
      <c r="I114" s="49">
        <f>IF('Baby Growth Tracker'!$C$5="Male",Table!AE114,Table!AW114)</f>
        <v>9.2646745277524243</v>
      </c>
      <c r="J114" s="49">
        <f>IF('Baby Growth Tracker'!$C$5="Male",Table!AF114,Table!AX114)</f>
        <v>9.9662502940378737</v>
      </c>
      <c r="K114" s="49">
        <f>IF('Baby Growth Tracker'!$C$5="Male",Table!AG114,Table!AY114)</f>
        <v>10.646067905700729</v>
      </c>
      <c r="L114" s="49">
        <f>IF('Baby Growth Tracker'!$C$5="Male",Table!AH114,Table!AZ114)</f>
        <v>11.076358002616336</v>
      </c>
      <c r="M114" s="49">
        <f>IF('Baby Growth Tracker'!$C$5="Male",Table!AI114,Table!BA114)</f>
        <v>11.365682645995761</v>
      </c>
      <c r="N114" s="49" t="e">
        <f t="shared" si="3"/>
        <v>#N/A</v>
      </c>
      <c r="O114" s="50">
        <v>11.2</v>
      </c>
      <c r="P114" s="52" t="e">
        <f>VLOOKUP(Table!O114,'Baby Growth Tracker'!$D$14:$F$99,3,FALSE)</f>
        <v>#N/A</v>
      </c>
      <c r="Q114" s="49">
        <f>IF('Baby Growth Tracker'!$C$5="Male",Table!AJ114,Table!BB114)</f>
        <v>67.303769340552051</v>
      </c>
      <c r="R114" s="49">
        <f>IF('Baby Growth Tracker'!$C$5="Male",Table!AK114,Table!BC114)</f>
        <v>68.005349997758898</v>
      </c>
      <c r="S114" s="49">
        <f>IF('Baby Growth Tracker'!$C$5="Male",Table!AL114,Table!BD114)</f>
        <v>69.078190701276583</v>
      </c>
      <c r="T114" s="49">
        <f>IF('Baby Growth Tracker'!$C$5="Male",Table!AM114,Table!BE114)</f>
        <v>70.851336985221636</v>
      </c>
      <c r="U114" s="49">
        <f>IF('Baby Growth Tracker'!$C$5="Male",Table!AN114,Table!BF114)</f>
        <v>72.794110580381357</v>
      </c>
      <c r="V114" s="49">
        <f>IF('Baby Growth Tracker'!$C$5="Male",Table!AO114,Table!BG114)</f>
        <v>74.709631132248617</v>
      </c>
      <c r="W114" s="49">
        <f>IF('Baby Growth Tracker'!$C$5="Male",Table!AP114,Table!BH114)</f>
        <v>76.411531909313169</v>
      </c>
      <c r="X114" s="49">
        <f>IF('Baby Growth Tracker'!$C$5="Male",Table!AQ114,Table!BI114)</f>
        <v>77.420444779343654</v>
      </c>
      <c r="Y114" s="49">
        <f>IF('Baby Growth Tracker'!$C$5="Male",Table!AR114,Table!BJ114)</f>
        <v>78.07191645483536</v>
      </c>
      <c r="Z114" s="49" t="e">
        <f t="shared" si="4"/>
        <v>#N/A</v>
      </c>
      <c r="AA114" s="49">
        <v>8.2003586325999986</v>
      </c>
      <c r="AB114" s="49">
        <v>8.4103047498999999</v>
      </c>
      <c r="AC114" s="49">
        <v>8.7460985813000001</v>
      </c>
      <c r="AD114" s="49">
        <v>9.3431284438999995</v>
      </c>
      <c r="AE114" s="49">
        <v>10.063667279299999</v>
      </c>
      <c r="AF114" s="49">
        <v>10.850578663</v>
      </c>
      <c r="AG114" s="49">
        <v>11.621456423</v>
      </c>
      <c r="AH114" s="49">
        <v>12.113652686000002</v>
      </c>
      <c r="AI114" s="49">
        <v>12.446465616000001</v>
      </c>
      <c r="AJ114" s="49">
        <v>69.478238811279496</v>
      </c>
      <c r="AK114" s="49">
        <v>70.075483864110964</v>
      </c>
      <c r="AL114" s="49">
        <v>71.014873690957643</v>
      </c>
      <c r="AM114" s="49">
        <v>72.640287627307742</v>
      </c>
      <c r="AN114" s="49">
        <v>74.533053158323867</v>
      </c>
      <c r="AO114" s="49">
        <v>76.524030051587971</v>
      </c>
      <c r="AP114" s="49">
        <v>78.406374463538143</v>
      </c>
      <c r="AQ114" s="49">
        <v>79.576531272837954</v>
      </c>
      <c r="AR114" s="49">
        <v>80.354808819217084</v>
      </c>
      <c r="AS114" s="53">
        <v>7.5715500962144162</v>
      </c>
      <c r="AT114" s="53">
        <v>7.764612655917869</v>
      </c>
      <c r="AU114" s="53">
        <v>8.0721805268311098</v>
      </c>
      <c r="AV114" s="53">
        <v>8.6153411048687971</v>
      </c>
      <c r="AW114" s="53">
        <v>9.2646745277524243</v>
      </c>
      <c r="AX114" s="53">
        <v>9.9662502940378737</v>
      </c>
      <c r="AY114" s="53">
        <v>10.646067905700729</v>
      </c>
      <c r="AZ114" s="53">
        <v>11.076358002616336</v>
      </c>
      <c r="BA114" s="53">
        <v>11.365682645995761</v>
      </c>
      <c r="BB114" s="53">
        <v>67.303769340552051</v>
      </c>
      <c r="BC114" s="53">
        <v>68.005349997758898</v>
      </c>
      <c r="BD114" s="53">
        <v>69.078190701276583</v>
      </c>
      <c r="BE114" s="53">
        <v>70.851336985221636</v>
      </c>
      <c r="BF114" s="53">
        <v>72.794110580381357</v>
      </c>
      <c r="BG114" s="53">
        <v>74.709631132248617</v>
      </c>
      <c r="BH114" s="53">
        <v>76.411531909313169</v>
      </c>
      <c r="BI114" s="53">
        <v>77.420444779343654</v>
      </c>
      <c r="BJ114" s="53">
        <v>78.07191645483536</v>
      </c>
    </row>
    <row r="115" spans="1:62">
      <c r="B115" s="54">
        <f t="shared" si="5"/>
        <v>339</v>
      </c>
      <c r="C115" s="50">
        <v>11.3</v>
      </c>
      <c r="D115" s="52" t="e">
        <f>VLOOKUP(Table!C115,'Baby Growth Tracker'!$D$14:$E$99,2,FALSE)</f>
        <v>#N/A</v>
      </c>
      <c r="E115" s="49">
        <f>IF('Baby Growth Tracker'!$C$5="Male",Table!AA115,Table!AS115)</f>
        <v>7.5990476043384998</v>
      </c>
      <c r="F115" s="49">
        <f>IF('Baby Growth Tracker'!$C$5="Male",Table!AB115,Table!AT115)</f>
        <v>7.7923808928371221</v>
      </c>
      <c r="G115" s="49">
        <f>IF('Baby Growth Tracker'!$C$5="Male",Table!AC115,Table!AU115)</f>
        <v>8.100429959541966</v>
      </c>
      <c r="H115" s="49">
        <f>IF('Baby Growth Tracker'!$C$5="Male",Table!AD115,Table!AV115)</f>
        <v>8.644593698021442</v>
      </c>
      <c r="I115" s="49">
        <f>IF('Baby Growth Tracker'!$C$5="Male",Table!AE115,Table!AW115)</f>
        <v>9.2953905440717932</v>
      </c>
      <c r="J115" s="49">
        <f>IF('Baby Growth Tracker'!$C$5="Male",Table!AF115,Table!AX115)</f>
        <v>9.998879319452147</v>
      </c>
      <c r="K115" s="49">
        <f>IF('Baby Growth Tracker'!$C$5="Male",Table!AG115,Table!AY115)</f>
        <v>10.680886006592793</v>
      </c>
      <c r="L115" s="49">
        <f>IF('Baby Growth Tracker'!$C$5="Male",Table!AH115,Table!AZ115)</f>
        <v>11.1127344501095</v>
      </c>
      <c r="M115" s="49">
        <f>IF('Baby Growth Tracker'!$C$5="Male",Table!AI115,Table!BA115)</f>
        <v>11.403182771392007</v>
      </c>
      <c r="N115" s="49" t="e">
        <f t="shared" si="3"/>
        <v>#N/A</v>
      </c>
      <c r="O115" s="50">
        <v>11.3</v>
      </c>
      <c r="P115" s="52" t="e">
        <f>VLOOKUP(Table!O115,'Baby Growth Tracker'!$D$14:$F$99,3,FALSE)</f>
        <v>#N/A</v>
      </c>
      <c r="Q115" s="49">
        <f>IF('Baby Growth Tracker'!$C$5="Male",Table!AJ115,Table!BB115)</f>
        <v>67.416689323626301</v>
      </c>
      <c r="R115" s="49">
        <f>IF('Baby Growth Tracker'!$C$5="Male",Table!AK115,Table!BC115)</f>
        <v>68.11950388555158</v>
      </c>
      <c r="S115" s="49">
        <f>IF('Baby Growth Tracker'!$C$5="Male",Table!AL115,Table!BD115)</f>
        <v>69.194250704112392</v>
      </c>
      <c r="T115" s="49">
        <f>IF('Baby Growth Tracker'!$C$5="Male",Table!AM115,Table!BE115)</f>
        <v>70.970597135421698</v>
      </c>
      <c r="U115" s="49">
        <f>IF('Baby Growth Tracker'!$C$5="Male",Table!AN115,Table!BF115)</f>
        <v>72.916945980427002</v>
      </c>
      <c r="V115" s="49">
        <f>IF('Baby Growth Tracker'!$C$5="Male",Table!AO115,Table!BG115)</f>
        <v>74.836059654048981</v>
      </c>
      <c r="W115" s="49">
        <f>IF('Baby Growth Tracker'!$C$5="Male",Table!AP115,Table!BH115)</f>
        <v>76.541207535786427</v>
      </c>
      <c r="X115" s="49">
        <f>IF('Baby Growth Tracker'!$C$5="Male",Table!AQ115,Table!BI115)</f>
        <v>77.552068946951962</v>
      </c>
      <c r="Y115" s="49">
        <f>IF('Baby Growth Tracker'!$C$5="Male",Table!AR115,Table!BJ115)</f>
        <v>78.204807975994811</v>
      </c>
      <c r="Z115" s="49" t="e">
        <f t="shared" si="4"/>
        <v>#N/A</v>
      </c>
      <c r="AA115" s="49">
        <v>8.228027373399998</v>
      </c>
      <c r="AB115" s="49">
        <v>8.4385363515999998</v>
      </c>
      <c r="AC115" s="49">
        <v>8.7752275952000005</v>
      </c>
      <c r="AD115" s="49">
        <v>9.3738454325999996</v>
      </c>
      <c r="AE115" s="49">
        <v>10.096290076199999</v>
      </c>
      <c r="AF115" s="49">
        <v>10.885272542000001</v>
      </c>
      <c r="AG115" s="49">
        <v>11.658171562</v>
      </c>
      <c r="AH115" s="49">
        <v>12.151655524000002</v>
      </c>
      <c r="AI115" s="49">
        <v>12.485338234000002</v>
      </c>
      <c r="AJ115" s="49">
        <v>69.588064121357391</v>
      </c>
      <c r="AK115" s="49">
        <v>70.186949227381461</v>
      </c>
      <c r="AL115" s="49">
        <v>71.128783915309782</v>
      </c>
      <c r="AM115" s="49">
        <v>72.758034407132797</v>
      </c>
      <c r="AN115" s="49">
        <v>74.654628748914377</v>
      </c>
      <c r="AO115" s="49">
        <v>76.648878343980542</v>
      </c>
      <c r="AP115" s="49">
        <v>78.533593490981232</v>
      </c>
      <c r="AQ115" s="49">
        <v>79.704865061263035</v>
      </c>
      <c r="AR115" s="49">
        <v>80.483730251714803</v>
      </c>
      <c r="AS115" s="53">
        <v>7.5990476043384998</v>
      </c>
      <c r="AT115" s="53">
        <v>7.7923808928371221</v>
      </c>
      <c r="AU115" s="53">
        <v>8.100429959541966</v>
      </c>
      <c r="AV115" s="53">
        <v>8.644593698021442</v>
      </c>
      <c r="AW115" s="53">
        <v>9.2953905440717932</v>
      </c>
      <c r="AX115" s="53">
        <v>9.998879319452147</v>
      </c>
      <c r="AY115" s="53">
        <v>10.680886006592793</v>
      </c>
      <c r="AZ115" s="53">
        <v>11.1127344501095</v>
      </c>
      <c r="BA115" s="53">
        <v>11.403182771392007</v>
      </c>
      <c r="BB115" s="53">
        <v>67.416689323626301</v>
      </c>
      <c r="BC115" s="53">
        <v>68.11950388555158</v>
      </c>
      <c r="BD115" s="53">
        <v>69.194250704112392</v>
      </c>
      <c r="BE115" s="53">
        <v>70.970597135421698</v>
      </c>
      <c r="BF115" s="53">
        <v>72.916945980427002</v>
      </c>
      <c r="BG115" s="53">
        <v>74.836059654048981</v>
      </c>
      <c r="BH115" s="53">
        <v>76.541207535786427</v>
      </c>
      <c r="BI115" s="53">
        <v>77.552068946951962</v>
      </c>
      <c r="BJ115" s="53">
        <v>78.204807975994811</v>
      </c>
    </row>
    <row r="116" spans="1:62">
      <c r="B116" s="54">
        <f t="shared" si="5"/>
        <v>342</v>
      </c>
      <c r="C116" s="50">
        <v>11.4</v>
      </c>
      <c r="D116" s="52" t="e">
        <f>VLOOKUP(Table!C116,'Baby Growth Tracker'!$D$14:$E$99,2,FALSE)</f>
        <v>#N/A</v>
      </c>
      <c r="E116" s="49">
        <f>IF('Baby Growth Tracker'!$C$5="Male",Table!AA116,Table!AS116)</f>
        <v>7.6263416101534709</v>
      </c>
      <c r="F116" s="49">
        <f>IF('Baby Growth Tracker'!$C$5="Male",Table!AB116,Table!AT116)</f>
        <v>7.8199439079590984</v>
      </c>
      <c r="G116" s="49">
        <f>IF('Baby Growth Tracker'!$C$5="Male",Table!AC116,Table!AU116)</f>
        <v>8.1284712148329472</v>
      </c>
      <c r="H116" s="49">
        <f>IF('Baby Growth Tracker'!$C$5="Male",Table!AD116,Table!AV116)</f>
        <v>8.6736323585084207</v>
      </c>
      <c r="I116" s="49">
        <f>IF('Baby Growth Tracker'!$C$5="Male",Table!AE116,Table!AW116)</f>
        <v>9.3258851506793867</v>
      </c>
      <c r="J116" s="49">
        <f>IF('Baby Growth Tracker'!$C$5="Male",Table!AF116,Table!AX116)</f>
        <v>10.031278631037329</v>
      </c>
      <c r="K116" s="49">
        <f>IF('Baby Growth Tracker'!$C$5="Male",Table!AG116,Table!AY116)</f>
        <v>10.715466693355564</v>
      </c>
      <c r="L116" s="49">
        <f>IF('Baby Growth Tracker'!$C$5="Male",Table!AH116,Table!AZ116)</f>
        <v>11.148869053107401</v>
      </c>
      <c r="M116" s="49">
        <f>IF('Baby Growth Tracker'!$C$5="Male",Table!AI116,Table!BA116)</f>
        <v>11.44043835840559</v>
      </c>
      <c r="N116" s="49" t="e">
        <f t="shared" si="3"/>
        <v>#N/A</v>
      </c>
      <c r="O116" s="50">
        <v>11.4</v>
      </c>
      <c r="P116" s="52" t="e">
        <f>VLOOKUP(Table!O116,'Baby Growth Tracker'!$D$14:$F$99,3,FALSE)</f>
        <v>#N/A</v>
      </c>
      <c r="Q116" s="49">
        <f>IF('Baby Growth Tracker'!$C$5="Male",Table!AJ116,Table!BB116)</f>
        <v>67.529131493813296</v>
      </c>
      <c r="R116" s="49">
        <f>IF('Baby Growth Tracker'!$C$5="Male",Table!AK116,Table!BC116)</f>
        <v>68.233174248397006</v>
      </c>
      <c r="S116" s="49">
        <f>IF('Baby Growth Tracker'!$C$5="Male",Table!AL116,Table!BD116)</f>
        <v>69.309819707831309</v>
      </c>
      <c r="T116" s="49">
        <f>IF('Baby Growth Tracker'!$C$5="Male",Table!AM116,Table!BE116)</f>
        <v>71.089357199926511</v>
      </c>
      <c r="U116" s="49">
        <f>IF('Baby Growth Tracker'!$C$5="Male",Table!AN116,Table!BF116)</f>
        <v>73.039275873765845</v>
      </c>
      <c r="V116" s="49">
        <f>IF('Baby Growth Tracker'!$C$5="Male",Table!AO116,Table!BG116)</f>
        <v>74.961981810296294</v>
      </c>
      <c r="W116" s="49">
        <f>IF('Baby Growth Tracker'!$C$5="Male",Table!AP116,Table!BH116)</f>
        <v>76.670379650048375</v>
      </c>
      <c r="X116" s="49">
        <f>IF('Baby Growth Tracker'!$C$5="Male",Table!AQ116,Table!BI116)</f>
        <v>77.683192858299833</v>
      </c>
      <c r="Y116" s="49">
        <f>IF('Baby Growth Tracker'!$C$5="Male",Table!AR116,Table!BJ116)</f>
        <v>78.337201950481784</v>
      </c>
      <c r="Z116" s="49" t="e">
        <f t="shared" si="4"/>
        <v>#N/A</v>
      </c>
      <c r="AA116" s="49">
        <v>8.2556961141999974</v>
      </c>
      <c r="AB116" s="49">
        <v>8.4667679532999998</v>
      </c>
      <c r="AC116" s="49">
        <v>8.804356609100001</v>
      </c>
      <c r="AD116" s="49">
        <v>9.4045624212999996</v>
      </c>
      <c r="AE116" s="49">
        <v>10.128912873099999</v>
      </c>
      <c r="AF116" s="49">
        <v>10.919966421000002</v>
      </c>
      <c r="AG116" s="49">
        <v>11.694886701</v>
      </c>
      <c r="AH116" s="49">
        <v>12.189658362000003</v>
      </c>
      <c r="AI116" s="49">
        <v>12.524210852000003</v>
      </c>
      <c r="AJ116" s="49">
        <v>69.697343652288069</v>
      </c>
      <c r="AK116" s="49">
        <v>70.297873026503893</v>
      </c>
      <c r="AL116" s="49">
        <v>71.242157828522593</v>
      </c>
      <c r="AM116" s="49">
        <v>72.875250281471565</v>
      </c>
      <c r="AN116" s="49">
        <v>74.775674526834791</v>
      </c>
      <c r="AO116" s="49">
        <v>76.77319294991679</v>
      </c>
      <c r="AP116" s="49">
        <v>78.6602714740891</v>
      </c>
      <c r="AQ116" s="49">
        <v>79.832651879583864</v>
      </c>
      <c r="AR116" s="49">
        <v>80.612100349767104</v>
      </c>
      <c r="AS116" s="53">
        <v>7.6263416101534709</v>
      </c>
      <c r="AT116" s="53">
        <v>7.8199439079590984</v>
      </c>
      <c r="AU116" s="53">
        <v>8.1284712148329472</v>
      </c>
      <c r="AV116" s="53">
        <v>8.6736323585084207</v>
      </c>
      <c r="AW116" s="53">
        <v>9.3258851506793867</v>
      </c>
      <c r="AX116" s="53">
        <v>10.031278631037329</v>
      </c>
      <c r="AY116" s="53">
        <v>10.715466693355564</v>
      </c>
      <c r="AZ116" s="53">
        <v>11.148869053107401</v>
      </c>
      <c r="BA116" s="53">
        <v>11.44043835840559</v>
      </c>
      <c r="BB116" s="53">
        <v>67.529131493813296</v>
      </c>
      <c r="BC116" s="53">
        <v>68.233174248397006</v>
      </c>
      <c r="BD116" s="53">
        <v>69.309819707831309</v>
      </c>
      <c r="BE116" s="53">
        <v>71.089357199926511</v>
      </c>
      <c r="BF116" s="53">
        <v>73.039275873765845</v>
      </c>
      <c r="BG116" s="53">
        <v>74.961981810296294</v>
      </c>
      <c r="BH116" s="53">
        <v>76.670379650048375</v>
      </c>
      <c r="BI116" s="53">
        <v>77.683192858299833</v>
      </c>
      <c r="BJ116" s="53">
        <v>78.337201950481784</v>
      </c>
    </row>
    <row r="117" spans="1:62">
      <c r="A117" s="49" t="s">
        <v>11</v>
      </c>
      <c r="B117" s="54">
        <f t="shared" si="5"/>
        <v>345</v>
      </c>
      <c r="C117" s="50">
        <v>11.5</v>
      </c>
      <c r="D117" s="52" t="e">
        <f>VLOOKUP(Table!C117,'Baby Growth Tracker'!$D$14:$E$99,2,FALSE)</f>
        <v>#N/A</v>
      </c>
      <c r="E117" s="49">
        <f>IF('Baby Growth Tracker'!$C$5="Male",Table!AA117,Table!AS117)</f>
        <v>7.6629590629999997</v>
      </c>
      <c r="F117" s="49">
        <f>IF('Baby Growth Tracker'!$C$5="Male",Table!AB117,Table!AT117)</f>
        <v>7.8569161689999998</v>
      </c>
      <c r="G117" s="49">
        <f>IF('Baby Growth Tracker'!$C$5="Male",Table!AC117,Table!AU117)</f>
        <v>8.1660688950000004</v>
      </c>
      <c r="H117" s="49">
        <f>IF('Baby Growth Tracker'!$C$5="Male",Table!AD117,Table!AV117)</f>
        <v>8.7125134319999997</v>
      </c>
      <c r="I117" s="49">
        <f>IF('Baby Growth Tracker'!$C$5="Male",Table!AE117,Table!AW117)</f>
        <v>9.3665935709999992</v>
      </c>
      <c r="J117" s="49">
        <f>IF('Baby Growth Tracker'!$C$5="Male",Table!AF117,Table!AX117)</f>
        <v>10.07430572</v>
      </c>
      <c r="K117" s="49">
        <f>IF('Baby Growth Tracker'!$C$5="Male",Table!AG117,Table!AY117)</f>
        <v>10.761062839999999</v>
      </c>
      <c r="L117" s="49">
        <f>IF('Baby Growth Tracker'!$C$5="Male",Table!AH117,Table!AZ117)</f>
        <v>11.19624565</v>
      </c>
      <c r="M117" s="49">
        <f>IF('Baby Growth Tracker'!$C$5="Male",Table!AI117,Table!BA117)</f>
        <v>11.48907597</v>
      </c>
      <c r="N117" s="49" t="e">
        <f t="shared" si="3"/>
        <v>#N/A</v>
      </c>
      <c r="O117" s="50">
        <v>11.5</v>
      </c>
      <c r="P117" s="52" t="e">
        <f>VLOOKUP(Table!O117,'Baby Growth Tracker'!$D$14:$F$99,3,FALSE)</f>
        <v>#N/A</v>
      </c>
      <c r="Q117" s="49">
        <f>IF('Baby Growth Tracker'!$C$5="Male",Table!AJ117,Table!BB117)</f>
        <v>67.663711461033287</v>
      </c>
      <c r="R117" s="49">
        <f>IF('Baby Growth Tracker'!$C$5="Male",Table!AK117,Table!BC117)</f>
        <v>68.369248550420437</v>
      </c>
      <c r="S117" s="49">
        <f>IF('Baby Growth Tracker'!$C$5="Male",Table!AL117,Table!BD117)</f>
        <v>69.44813905364532</v>
      </c>
      <c r="T117" s="49">
        <f>IF('Baby Growth Tracker'!$C$5="Male",Table!AM117,Table!BE117)</f>
        <v>71.23128341647255</v>
      </c>
      <c r="U117" s="49">
        <f>IF('Baby Growth Tracker'!$C$5="Male",Table!AN117,Table!BF117)</f>
        <v>73.185010399000006</v>
      </c>
      <c r="V117" s="49">
        <f>IF('Baby Growth Tracker'!$C$5="Male",Table!AO117,Table!BG117)</f>
        <v>75.1113294629031</v>
      </c>
      <c r="W117" s="49">
        <f>IF('Baby Growth Tracker'!$C$5="Male",Table!AP117,Table!BH117)</f>
        <v>76.822823451438495</v>
      </c>
      <c r="X117" s="49">
        <f>IF('Baby Growth Tracker'!$C$5="Male",Table!AQ117,Table!BI117)</f>
        <v>77.837422851772288</v>
      </c>
      <c r="Y117" s="49">
        <f>IF('Baby Growth Tracker'!$C$5="Male",Table!AR117,Table!BJ117)</f>
        <v>78.492566224792668</v>
      </c>
      <c r="Z117" s="49" t="e">
        <f t="shared" si="4"/>
        <v>#N/A</v>
      </c>
      <c r="AA117" s="49">
        <v>8.2833648550000003</v>
      </c>
      <c r="AB117" s="49">
        <v>8.4949995549999997</v>
      </c>
      <c r="AC117" s="49">
        <v>8.8334856229999996</v>
      </c>
      <c r="AD117" s="49">
        <v>9.4352794099999997</v>
      </c>
      <c r="AE117" s="49">
        <v>10.161535669999999</v>
      </c>
      <c r="AF117" s="49">
        <v>10.9546603</v>
      </c>
      <c r="AG117" s="49">
        <v>11.73160184</v>
      </c>
      <c r="AH117" s="49">
        <v>12.2276612</v>
      </c>
      <c r="AI117" s="49">
        <v>12.56308347</v>
      </c>
      <c r="AJ117" s="49">
        <v>69.832001433940945</v>
      </c>
      <c r="AK117" s="49">
        <v>70.433974308649198</v>
      </c>
      <c r="AL117" s="49">
        <v>71.380455465419402</v>
      </c>
      <c r="AM117" s="49">
        <v>73.017118456063585</v>
      </c>
      <c r="AN117" s="49">
        <v>74.921297174000003</v>
      </c>
      <c r="AO117" s="49">
        <v>76.922243275740783</v>
      </c>
      <c r="AP117" s="49">
        <v>78.812016966847509</v>
      </c>
      <c r="AQ117" s="49">
        <v>79.985782180866224</v>
      </c>
      <c r="AR117" s="49">
        <v>80.76602066625145</v>
      </c>
      <c r="AS117" s="53">
        <v>7.6629590629999997</v>
      </c>
      <c r="AT117" s="53">
        <v>7.8569161689999998</v>
      </c>
      <c r="AU117" s="53">
        <v>8.1660688950000004</v>
      </c>
      <c r="AV117" s="53">
        <v>8.7125134319999997</v>
      </c>
      <c r="AW117" s="53">
        <v>9.3665935709999992</v>
      </c>
      <c r="AX117" s="53">
        <v>10.07430572</v>
      </c>
      <c r="AY117" s="53">
        <v>10.761062839999999</v>
      </c>
      <c r="AZ117" s="53">
        <v>11.19624565</v>
      </c>
      <c r="BA117" s="53">
        <v>11.48907597</v>
      </c>
      <c r="BB117" s="53">
        <v>67.663711461033287</v>
      </c>
      <c r="BC117" s="53">
        <v>68.369248550420437</v>
      </c>
      <c r="BD117" s="53">
        <v>69.44813905364532</v>
      </c>
      <c r="BE117" s="53">
        <v>71.23128341647255</v>
      </c>
      <c r="BF117" s="53">
        <v>73.185010399000006</v>
      </c>
      <c r="BG117" s="53">
        <v>75.1113294629031</v>
      </c>
      <c r="BH117" s="53">
        <v>76.822823451438495</v>
      </c>
      <c r="BI117" s="53">
        <v>77.837422851772288</v>
      </c>
      <c r="BJ117" s="53">
        <v>78.492566224792668</v>
      </c>
    </row>
    <row r="118" spans="1:62">
      <c r="B118" s="54">
        <f t="shared" si="5"/>
        <v>348</v>
      </c>
      <c r="C118" s="50">
        <v>11.6</v>
      </c>
      <c r="D118" s="52" t="e">
        <f>VLOOKUP(Table!C118,'Baby Growth Tracker'!$D$14:$E$99,2,FALSE)</f>
        <v>#N/A</v>
      </c>
      <c r="E118" s="49">
        <f>IF('Baby Growth Tracker'!$C$5="Male",Table!AA118,Table!AS118)</f>
        <v>7.6897661877000001</v>
      </c>
      <c r="F118" s="49">
        <f>IF('Baby Growth Tracker'!$C$5="Male",Table!AB118,Table!AT118)</f>
        <v>7.8839866533</v>
      </c>
      <c r="G118" s="49">
        <f>IF('Baby Growth Tracker'!$C$5="Male",Table!AC118,Table!AU118)</f>
        <v>8.1936079717000005</v>
      </c>
      <c r="H118" s="49">
        <f>IF('Baby Growth Tracker'!$C$5="Male",Table!AD118,Table!AV118)</f>
        <v>8.7410312554999994</v>
      </c>
      <c r="I118" s="49">
        <f>IF('Baby Growth Tracker'!$C$5="Male",Table!AE118,Table!AW118)</f>
        <v>9.3965431323999997</v>
      </c>
      <c r="J118" s="49">
        <f>IF('Baby Growth Tracker'!$C$5="Male",Table!AF118,Table!AX118)</f>
        <v>10.106132784</v>
      </c>
      <c r="K118" s="49">
        <f>IF('Baby Growth Tracker'!$C$5="Male",Table!AG118,Table!AY118)</f>
        <v>10.795045234</v>
      </c>
      <c r="L118" s="49">
        <f>IF('Baby Growth Tracker'!$C$5="Male",Table!AH118,Table!AZ118)</f>
        <v>11.231766224999999</v>
      </c>
      <c r="M118" s="49">
        <f>IF('Baby Growth Tracker'!$C$5="Male",Table!AI118,Table!BA118)</f>
        <v>11.525707468</v>
      </c>
      <c r="N118" s="49" t="e">
        <f t="shared" si="3"/>
        <v>#N/A</v>
      </c>
      <c r="O118" s="50">
        <v>11.6</v>
      </c>
      <c r="P118" s="52" t="e">
        <f>VLOOKUP(Table!O118,'Baby Growth Tracker'!$D$14:$F$99,3,FALSE)</f>
        <v>#N/A</v>
      </c>
      <c r="Q118" s="49">
        <f>IF('Baby Growth Tracker'!$C$5="Male",Table!AJ118,Table!BB118)</f>
        <v>67.774953008696173</v>
      </c>
      <c r="R118" s="49">
        <f>IF('Baby Growth Tracker'!$C$5="Male",Table!AK118,Table!BC118)</f>
        <v>68.481703612084218</v>
      </c>
      <c r="S118" s="49">
        <f>IF('Baby Growth Tracker'!$C$5="Male",Table!AL118,Table!BD118)</f>
        <v>69.562473958492092</v>
      </c>
      <c r="T118" s="49">
        <f>IF('Baby Growth Tracker'!$C$5="Male",Table!AM118,Table!BE118)</f>
        <v>71.348787714159073</v>
      </c>
      <c r="U118" s="49">
        <f>IF('Baby Growth Tracker'!$C$5="Male",Table!AN118,Table!BF118)</f>
        <v>73.306073737700004</v>
      </c>
      <c r="V118" s="49">
        <f>IF('Baby Growth Tracker'!$C$5="Male",Table!AO118,Table!BG118)</f>
        <v>75.235987133806645</v>
      </c>
      <c r="W118" s="49">
        <f>IF('Baby Growth Tracker'!$C$5="Male",Table!AP118,Table!BH118)</f>
        <v>76.950743079730316</v>
      </c>
      <c r="X118" s="49">
        <f>IF('Baby Growth Tracker'!$C$5="Male",Table!AQ118,Table!BI118)</f>
        <v>77.967305757966884</v>
      </c>
      <c r="Y118" s="49">
        <f>IF('Baby Growth Tracker'!$C$5="Male",Table!AR118,Table!BJ118)</f>
        <v>78.623728294823209</v>
      </c>
      <c r="Z118" s="49" t="e">
        <f t="shared" si="4"/>
        <v>#N/A</v>
      </c>
      <c r="AA118" s="49">
        <v>8.3084558722999997</v>
      </c>
      <c r="AB118" s="49">
        <v>8.5206260247000003</v>
      </c>
      <c r="AC118" s="49">
        <v>8.8599616315999992</v>
      </c>
      <c r="AD118" s="49">
        <v>9.4632456490999992</v>
      </c>
      <c r="AE118" s="49">
        <v>10.191267501999999</v>
      </c>
      <c r="AF118" s="49">
        <v>10.986281417000001</v>
      </c>
      <c r="AG118" s="49">
        <v>11.765036448</v>
      </c>
      <c r="AH118" s="49">
        <v>12.262235273</v>
      </c>
      <c r="AI118" s="49">
        <v>12.598420166</v>
      </c>
      <c r="AJ118" s="49">
        <v>69.939889114265128</v>
      </c>
      <c r="AK118" s="49">
        <v>70.543518081907592</v>
      </c>
      <c r="AL118" s="49">
        <v>71.492464877082412</v>
      </c>
      <c r="AM118" s="49">
        <v>73.132988093467134</v>
      </c>
      <c r="AN118" s="49">
        <v>75.041004992400005</v>
      </c>
      <c r="AO118" s="49">
        <v>77.045214796796927</v>
      </c>
      <c r="AP118" s="49">
        <v>78.937335425196935</v>
      </c>
      <c r="AQ118" s="49">
        <v>80.11219427856895</v>
      </c>
      <c r="AR118" s="49">
        <v>80.893004073504414</v>
      </c>
      <c r="AS118" s="53">
        <v>7.6897661877000001</v>
      </c>
      <c r="AT118" s="53">
        <v>7.8839866533</v>
      </c>
      <c r="AU118" s="53">
        <v>8.1936079717000005</v>
      </c>
      <c r="AV118" s="53">
        <v>8.7410312554999994</v>
      </c>
      <c r="AW118" s="53">
        <v>9.3965431323999997</v>
      </c>
      <c r="AX118" s="53">
        <v>10.106132784</v>
      </c>
      <c r="AY118" s="53">
        <v>10.795045234</v>
      </c>
      <c r="AZ118" s="53">
        <v>11.231766224999999</v>
      </c>
      <c r="BA118" s="53">
        <v>11.525707468</v>
      </c>
      <c r="BB118" s="53">
        <v>67.774953008696173</v>
      </c>
      <c r="BC118" s="53">
        <v>68.481703612084218</v>
      </c>
      <c r="BD118" s="53">
        <v>69.562473958492092</v>
      </c>
      <c r="BE118" s="53">
        <v>71.348787714159073</v>
      </c>
      <c r="BF118" s="53">
        <v>73.306073737700004</v>
      </c>
      <c r="BG118" s="53">
        <v>75.235987133806645</v>
      </c>
      <c r="BH118" s="53">
        <v>76.950743079730316</v>
      </c>
      <c r="BI118" s="53">
        <v>77.967305757966884</v>
      </c>
      <c r="BJ118" s="53">
        <v>78.623728294823209</v>
      </c>
    </row>
    <row r="119" spans="1:62">
      <c r="B119" s="54">
        <f t="shared" si="5"/>
        <v>351</v>
      </c>
      <c r="C119" s="50">
        <v>11.7</v>
      </c>
      <c r="D119" s="52" t="e">
        <f>VLOOKUP(Table!C119,'Baby Growth Tracker'!$D$14:$E$99,2,FALSE)</f>
        <v>#N/A</v>
      </c>
      <c r="E119" s="49">
        <f>IF('Baby Growth Tracker'!$C$5="Male",Table!AA119,Table!AS119)</f>
        <v>7.7163758523499997</v>
      </c>
      <c r="F119" s="49">
        <f>IF('Baby Growth Tracker'!$C$5="Male",Table!AB119,Table!AT119)</f>
        <v>7.9108581332900005</v>
      </c>
      <c r="G119" s="49">
        <f>IF('Baby Growth Tracker'!$C$5="Male",Table!AC119,Table!AU119)</f>
        <v>8.2209453855800003</v>
      </c>
      <c r="H119" s="49">
        <f>IF('Baby Growth Tracker'!$C$5="Male",Table!AD119,Table!AV119)</f>
        <v>8.7693422308699986</v>
      </c>
      <c r="I119" s="49">
        <f>IF('Baby Growth Tracker'!$C$5="Male",Table!AE119,Table!AW119)</f>
        <v>9.4262791064399991</v>
      </c>
      <c r="J119" s="49">
        <f>IF('Baby Growth Tracker'!$C$5="Male",Table!AF119,Table!AX119)</f>
        <v>10.137738798099999</v>
      </c>
      <c r="K119" s="49">
        <f>IF('Baby Growth Tracker'!$C$5="Male",Table!AG119,Table!AY119)</f>
        <v>10.828799717799999</v>
      </c>
      <c r="L119" s="49">
        <f>IF('Baby Growth Tracker'!$C$5="Male",Table!AH119,Table!AZ119)</f>
        <v>11.267054998199999</v>
      </c>
      <c r="M119" s="49">
        <f>IF('Baby Growth Tracker'!$C$5="Male",Table!AI119,Table!BA119)</f>
        <v>11.562104834599999</v>
      </c>
      <c r="N119" s="49" t="e">
        <f t="shared" si="3"/>
        <v>#N/A</v>
      </c>
      <c r="O119" s="50">
        <v>11.7</v>
      </c>
      <c r="P119" s="52" t="e">
        <f>VLOOKUP(Table!O119,'Baby Growth Tracker'!$D$14:$F$99,3,FALSE)</f>
        <v>#N/A</v>
      </c>
      <c r="Q119" s="49">
        <f>IF('Baby Growth Tracker'!$C$5="Male",Table!AJ119,Table!BB119)</f>
        <v>67.885737179596518</v>
      </c>
      <c r="R119" s="49">
        <f>IF('Baby Growth Tracker'!$C$5="Male",Table!AK119,Table!BC119)</f>
        <v>68.593695855032777</v>
      </c>
      <c r="S119" s="49">
        <f>IF('Baby Growth Tracker'!$C$5="Male",Table!AL119,Table!BD119)</f>
        <v>69.676338887815106</v>
      </c>
      <c r="T119" s="49">
        <f>IF('Baby Growth Tracker'!$C$5="Male",Table!AM119,Table!BE119)</f>
        <v>71.46581323011236</v>
      </c>
      <c r="U119" s="49">
        <f>IF('Baby Growth Tracker'!$C$5="Male",Table!AN119,Table!BF119)</f>
        <v>73.426652848640003</v>
      </c>
      <c r="V119" s="49">
        <f>IF('Baby Growth Tracker'!$C$5="Male",Table!AO119,Table!BG119)</f>
        <v>75.360159372250493</v>
      </c>
      <c r="W119" s="49">
        <f>IF('Baby Growth Tracker'!$C$5="Male",Table!AP119,Table!BH119)</f>
        <v>77.078179568289798</v>
      </c>
      <c r="X119" s="49">
        <f>IF('Baby Growth Tracker'!$C$5="Male",Table!AQ119,Table!BI119)</f>
        <v>78.096708340362795</v>
      </c>
      <c r="Y119" s="49">
        <f>IF('Baby Growth Tracker'!$C$5="Male",Table!AR119,Table!BJ119)</f>
        <v>78.754412425245349</v>
      </c>
      <c r="Z119" s="49" t="e">
        <f t="shared" si="4"/>
        <v>#N/A</v>
      </c>
      <c r="AA119" s="49">
        <v>8.3335468895999991</v>
      </c>
      <c r="AB119" s="49">
        <v>8.5462524944000009</v>
      </c>
      <c r="AC119" s="49">
        <v>8.8864376401999987</v>
      </c>
      <c r="AD119" s="49">
        <v>9.4912118881999987</v>
      </c>
      <c r="AE119" s="49">
        <v>10.220999333999998</v>
      </c>
      <c r="AF119" s="49">
        <v>11.017902534000001</v>
      </c>
      <c r="AG119" s="49">
        <v>11.798471056</v>
      </c>
      <c r="AH119" s="49">
        <v>12.296809346</v>
      </c>
      <c r="AI119" s="49">
        <v>12.633756862</v>
      </c>
      <c r="AJ119" s="49">
        <v>70.047256216254439</v>
      </c>
      <c r="AK119" s="49">
        <v>70.652545195517746</v>
      </c>
      <c r="AL119" s="49">
        <v>71.603962443916259</v>
      </c>
      <c r="AM119" s="49">
        <v>73.248350637743371</v>
      </c>
      <c r="AN119" s="49">
        <v>75.160206266490007</v>
      </c>
      <c r="AO119" s="49">
        <v>77.167675647811421</v>
      </c>
      <c r="AP119" s="49">
        <v>79.062135978811057</v>
      </c>
      <c r="AQ119" s="49">
        <v>80.238082821395011</v>
      </c>
      <c r="AR119" s="49">
        <v>81.019459835425351</v>
      </c>
      <c r="AS119" s="53">
        <v>7.7163758523499997</v>
      </c>
      <c r="AT119" s="53">
        <v>7.9108581332900005</v>
      </c>
      <c r="AU119" s="53">
        <v>8.2209453855800003</v>
      </c>
      <c r="AV119" s="53">
        <v>8.7693422308699986</v>
      </c>
      <c r="AW119" s="53">
        <v>9.4262791064399991</v>
      </c>
      <c r="AX119" s="53">
        <v>10.137738798099999</v>
      </c>
      <c r="AY119" s="53">
        <v>10.828799717799999</v>
      </c>
      <c r="AZ119" s="53">
        <v>11.267054998199999</v>
      </c>
      <c r="BA119" s="53">
        <v>11.562104834599999</v>
      </c>
      <c r="BB119" s="53">
        <v>67.885737179596518</v>
      </c>
      <c r="BC119" s="53">
        <v>68.593695855032777</v>
      </c>
      <c r="BD119" s="53">
        <v>69.676338887815106</v>
      </c>
      <c r="BE119" s="53">
        <v>71.46581323011236</v>
      </c>
      <c r="BF119" s="53">
        <v>73.426652848640003</v>
      </c>
      <c r="BG119" s="53">
        <v>75.360159372250493</v>
      </c>
      <c r="BH119" s="53">
        <v>77.078179568289798</v>
      </c>
      <c r="BI119" s="53">
        <v>78.096708340362795</v>
      </c>
      <c r="BJ119" s="53">
        <v>78.754412425245349</v>
      </c>
    </row>
    <row r="120" spans="1:62">
      <c r="B120" s="54">
        <f t="shared" si="5"/>
        <v>354</v>
      </c>
      <c r="C120" s="50">
        <v>11.8</v>
      </c>
      <c r="D120" s="52" t="e">
        <f>VLOOKUP(Table!C120,'Baby Growth Tracker'!$D$14:$E$99,2,FALSE)</f>
        <v>#N/A</v>
      </c>
      <c r="E120" s="49">
        <f>IF('Baby Growth Tracker'!$C$5="Male",Table!AA120,Table!AS120)</f>
        <v>7.7427898657159995</v>
      </c>
      <c r="F120" s="49">
        <f>IF('Baby Growth Tracker'!$C$5="Male",Table!AB120,Table!AT120)</f>
        <v>7.9375324655790003</v>
      </c>
      <c r="G120" s="49">
        <f>IF('Baby Growth Tracker'!$C$5="Male",Table!AC120,Table!AU120)</f>
        <v>8.2480830738250006</v>
      </c>
      <c r="H120" s="49">
        <f>IF('Baby Growth Tracker'!$C$5="Male",Table!AD120,Table!AV120)</f>
        <v>8.7974484489509983</v>
      </c>
      <c r="I120" s="49">
        <f>IF('Baby Growth Tracker'!$C$5="Male",Table!AE120,Table!AW120)</f>
        <v>9.455803782884999</v>
      </c>
      <c r="J120" s="49">
        <f>IF('Baby Growth Tracker'!$C$5="Male",Table!AF120,Table!AX120)</f>
        <v>10.169126280679999</v>
      </c>
      <c r="K120" s="49">
        <f>IF('Baby Growth Tracker'!$C$5="Male",Table!AG120,Table!AY120)</f>
        <v>10.862329041099999</v>
      </c>
      <c r="L120" s="49">
        <f>IF('Baby Growth Tracker'!$C$5="Male",Table!AH120,Table!AZ120)</f>
        <v>11.30211486977</v>
      </c>
      <c r="M120" s="49">
        <f>IF('Baby Growth Tracker'!$C$5="Male",Table!AI120,Table!BA120)</f>
        <v>11.598271072819999</v>
      </c>
      <c r="N120" s="49" t="e">
        <f t="shared" si="3"/>
        <v>#N/A</v>
      </c>
      <c r="O120" s="50">
        <v>11.8</v>
      </c>
      <c r="P120" s="52" t="e">
        <f>VLOOKUP(Table!O120,'Baby Growth Tracker'!$D$14:$F$99,3,FALSE)</f>
        <v>#N/A</v>
      </c>
      <c r="Q120" s="49">
        <f>IF('Baby Growth Tracker'!$C$5="Male",Table!AJ120,Table!BB120)</f>
        <v>67.996068964421141</v>
      </c>
      <c r="R120" s="49">
        <f>IF('Baby Growth Tracker'!$C$5="Male",Table!AK120,Table!BC120)</f>
        <v>68.705230336704147</v>
      </c>
      <c r="S120" s="49">
        <f>IF('Baby Growth Tracker'!$C$5="Male",Table!AL120,Table!BD120)</f>
        <v>69.789738978618757</v>
      </c>
      <c r="T120" s="49">
        <f>IF('Baby Growth Tracker'!$C$5="Male",Table!AM120,Table!BE120)</f>
        <v>71.582365175856879</v>
      </c>
      <c r="U120" s="49">
        <f>IF('Baby Growth Tracker'!$C$5="Male",Table!AN120,Table!BF120)</f>
        <v>73.546752948301005</v>
      </c>
      <c r="V120" s="49">
        <f>IF('Baby Growth Tracker'!$C$5="Male",Table!AO120,Table!BG120)</f>
        <v>75.483851326432472</v>
      </c>
      <c r="W120" s="49">
        <f>IF('Baby Growth Tracker'!$C$5="Male",Table!AP120,Table!BH120)</f>
        <v>77.205137947712174</v>
      </c>
      <c r="X120" s="49">
        <f>IF('Baby Growth Tracker'!$C$5="Male",Table!AQ120,Table!BI120)</f>
        <v>78.225635535918315</v>
      </c>
      <c r="Y120" s="49">
        <f>IF('Baby Growth Tracker'!$C$5="Male",Table!AR120,Table!BJ120)</f>
        <v>78.884623483464608</v>
      </c>
      <c r="Z120" s="49" t="e">
        <f t="shared" si="4"/>
        <v>#N/A</v>
      </c>
      <c r="AA120" s="49">
        <v>8.3586379068999985</v>
      </c>
      <c r="AB120" s="49">
        <v>8.5718789641000015</v>
      </c>
      <c r="AC120" s="49">
        <v>8.9129136487999983</v>
      </c>
      <c r="AD120" s="49">
        <v>9.5191781272999982</v>
      </c>
      <c r="AE120" s="49">
        <v>10.250731165999998</v>
      </c>
      <c r="AF120" s="49">
        <v>11.049523651000001</v>
      </c>
      <c r="AG120" s="49">
        <v>11.831905664000001</v>
      </c>
      <c r="AH120" s="49">
        <v>12.331383419</v>
      </c>
      <c r="AI120" s="49">
        <v>12.669093558</v>
      </c>
      <c r="AJ120" s="49">
        <v>70.154108811814623</v>
      </c>
      <c r="AK120" s="49">
        <v>70.761061656179635</v>
      </c>
      <c r="AL120" s="49">
        <v>71.714954076267418</v>
      </c>
      <c r="AM120" s="49">
        <v>73.363211857023273</v>
      </c>
      <c r="AN120" s="49">
        <v>75.278906650924</v>
      </c>
      <c r="AO120" s="49">
        <v>77.289631439812737</v>
      </c>
      <c r="AP120" s="49">
        <v>79.186424279929611</v>
      </c>
      <c r="AQ120" s="49">
        <v>80.363453530723973</v>
      </c>
      <c r="AR120" s="49">
        <v>81.145393738429192</v>
      </c>
      <c r="AS120" s="53">
        <v>7.7427898657159995</v>
      </c>
      <c r="AT120" s="53">
        <v>7.9375324655790003</v>
      </c>
      <c r="AU120" s="53">
        <v>8.2480830738250006</v>
      </c>
      <c r="AV120" s="53">
        <v>8.7974484489509983</v>
      </c>
      <c r="AW120" s="53">
        <v>9.455803782884999</v>
      </c>
      <c r="AX120" s="53">
        <v>10.169126280679999</v>
      </c>
      <c r="AY120" s="53">
        <v>10.862329041099999</v>
      </c>
      <c r="AZ120" s="53">
        <v>11.30211486977</v>
      </c>
      <c r="BA120" s="53">
        <v>11.598271072819999</v>
      </c>
      <c r="BB120" s="53">
        <v>67.996068964421141</v>
      </c>
      <c r="BC120" s="53">
        <v>68.705230336704147</v>
      </c>
      <c r="BD120" s="53">
        <v>69.789738978618757</v>
      </c>
      <c r="BE120" s="53">
        <v>71.582365175856879</v>
      </c>
      <c r="BF120" s="53">
        <v>73.546752948301005</v>
      </c>
      <c r="BG120" s="53">
        <v>75.483851326432472</v>
      </c>
      <c r="BH120" s="53">
        <v>77.205137947712174</v>
      </c>
      <c r="BI120" s="53">
        <v>78.225635535918315</v>
      </c>
      <c r="BJ120" s="53">
        <v>78.884623483464608</v>
      </c>
    </row>
    <row r="121" spans="1:62">
      <c r="B121" s="54">
        <f t="shared" si="5"/>
        <v>357</v>
      </c>
      <c r="C121" s="50">
        <v>11.9</v>
      </c>
      <c r="D121" s="52" t="e">
        <f>VLOOKUP(Table!C121,'Baby Growth Tracker'!$D$14:$E$99,2,FALSE)</f>
        <v>#N/A</v>
      </c>
      <c r="E121" s="49">
        <f>IF('Baby Growth Tracker'!$C$5="Male",Table!AA121,Table!AS121)</f>
        <v>7.7690100249804992</v>
      </c>
      <c r="F121" s="49">
        <f>IF('Baby Growth Tracker'!$C$5="Male",Table!AB121,Table!AT121)</f>
        <v>7.9640114946035006</v>
      </c>
      <c r="G121" s="49">
        <f>IF('Baby Growth Tracker'!$C$5="Male",Table!AC121,Table!AU121)</f>
        <v>8.2750229604331</v>
      </c>
      <c r="H121" s="49">
        <f>IF('Baby Growth Tracker'!$C$5="Male",Table!AD121,Table!AV121)</f>
        <v>8.8253519854300979</v>
      </c>
      <c r="I121" s="49">
        <f>IF('Baby Growth Tracker'!$C$5="Male",Table!AE121,Table!AW121)</f>
        <v>9.4851194338128995</v>
      </c>
      <c r="J121" s="49">
        <f>IF('Baby Growth Tracker'!$C$5="Male",Table!AF121,Table!AX121)</f>
        <v>10.200297729613998</v>
      </c>
      <c r="K121" s="49">
        <f>IF('Baby Growth Tracker'!$C$5="Male",Table!AG121,Table!AY121)</f>
        <v>10.895635930409998</v>
      </c>
      <c r="L121" s="49">
        <f>IF('Baby Growth Tracker'!$C$5="Male",Table!AH121,Table!AZ121)</f>
        <v>11.336948715055</v>
      </c>
      <c r="M121" s="49">
        <f>IF('Baby Growth Tracker'!$C$5="Male",Table!AI121,Table!BA121)</f>
        <v>11.634209159799999</v>
      </c>
      <c r="N121" s="49" t="e">
        <f t="shared" si="3"/>
        <v>#N/A</v>
      </c>
      <c r="O121" s="50">
        <v>11.9</v>
      </c>
      <c r="P121" s="52" t="e">
        <f>VLOOKUP(Table!O121,'Baby Growth Tracker'!$D$14:$F$99,3,FALSE)</f>
        <v>#N/A</v>
      </c>
      <c r="Q121" s="49">
        <f>IF('Baby Growth Tracker'!$C$5="Male",Table!AJ121,Table!BB121)</f>
        <v>68.105953270332563</v>
      </c>
      <c r="R121" s="49">
        <f>IF('Baby Growth Tracker'!$C$5="Male",Table!AK121,Table!BC121)</f>
        <v>68.816312029905106</v>
      </c>
      <c r="S121" s="49">
        <f>IF('Baby Growth Tracker'!$C$5="Male",Table!AL121,Table!BD121)</f>
        <v>69.902679282021808</v>
      </c>
      <c r="T121" s="49">
        <f>IF('Baby Growth Tracker'!$C$5="Male",Table!AM121,Table!BE121)</f>
        <v>71.698448676081853</v>
      </c>
      <c r="U121" s="49">
        <f>IF('Baby Growth Tracker'!$C$5="Male",Table!AN121,Table!BF121)</f>
        <v>73.666379166828108</v>
      </c>
      <c r="V121" s="49">
        <f>IF('Baby Growth Tracker'!$C$5="Male",Table!AO121,Table!BG121)</f>
        <v>75.607068060210253</v>
      </c>
      <c r="W121" s="49">
        <f>IF('Baby Growth Tracker'!$C$5="Male",Table!AP121,Table!BH121)</f>
        <v>77.331623167224706</v>
      </c>
      <c r="X121" s="49">
        <f>IF('Baby Growth Tracker'!$C$5="Male",Table!AQ121,Table!BI121)</f>
        <v>78.354092202500581</v>
      </c>
      <c r="Y121" s="49">
        <f>IF('Baby Growth Tracker'!$C$5="Male",Table!AR121,Table!BJ121)</f>
        <v>79.014366259464438</v>
      </c>
      <c r="Z121" s="49" t="e">
        <f t="shared" si="4"/>
        <v>#N/A</v>
      </c>
      <c r="AA121" s="49">
        <v>8.3837289241999979</v>
      </c>
      <c r="AB121" s="49">
        <v>8.5975054338000021</v>
      </c>
      <c r="AC121" s="49">
        <v>8.9393896573999978</v>
      </c>
      <c r="AD121" s="49">
        <v>9.5471443663999978</v>
      </c>
      <c r="AE121" s="49">
        <v>10.280462997999997</v>
      </c>
      <c r="AF121" s="49">
        <v>11.081144768000001</v>
      </c>
      <c r="AG121" s="49">
        <v>11.865340272000001</v>
      </c>
      <c r="AH121" s="49">
        <v>12.365957492</v>
      </c>
      <c r="AI121" s="49">
        <v>12.704430254</v>
      </c>
      <c r="AJ121" s="49">
        <v>70.260452866984608</v>
      </c>
      <c r="AK121" s="49">
        <v>70.869073366157878</v>
      </c>
      <c r="AL121" s="49">
        <v>71.825445582173401</v>
      </c>
      <c r="AM121" s="49">
        <v>73.477577420381991</v>
      </c>
      <c r="AN121" s="49">
        <v>75.397111704212094</v>
      </c>
      <c r="AO121" s="49">
        <v>77.411087689377737</v>
      </c>
      <c r="AP121" s="49">
        <v>79.310205886243381</v>
      </c>
      <c r="AQ121" s="49">
        <v>80.488312032308215</v>
      </c>
      <c r="AR121" s="49">
        <v>81.270811472093413</v>
      </c>
      <c r="AS121" s="53">
        <v>7.7690100249804992</v>
      </c>
      <c r="AT121" s="53">
        <v>7.9640114946035006</v>
      </c>
      <c r="AU121" s="53">
        <v>8.2750229604331</v>
      </c>
      <c r="AV121" s="53">
        <v>8.8253519854300979</v>
      </c>
      <c r="AW121" s="53">
        <v>9.4851194338128995</v>
      </c>
      <c r="AX121" s="53">
        <v>10.200297729613998</v>
      </c>
      <c r="AY121" s="53">
        <v>10.895635930409998</v>
      </c>
      <c r="AZ121" s="53">
        <v>11.336948715055</v>
      </c>
      <c r="BA121" s="53">
        <v>11.634209159799999</v>
      </c>
      <c r="BB121" s="53">
        <v>68.105953270332563</v>
      </c>
      <c r="BC121" s="53">
        <v>68.816312029905106</v>
      </c>
      <c r="BD121" s="53">
        <v>69.902679282021808</v>
      </c>
      <c r="BE121" s="53">
        <v>71.698448676081853</v>
      </c>
      <c r="BF121" s="53">
        <v>73.666379166828108</v>
      </c>
      <c r="BG121" s="53">
        <v>75.607068060210253</v>
      </c>
      <c r="BH121" s="53">
        <v>77.331623167224706</v>
      </c>
      <c r="BI121" s="53">
        <v>78.354092202500581</v>
      </c>
      <c r="BJ121" s="53">
        <v>79.014366259464438</v>
      </c>
    </row>
    <row r="122" spans="1:62">
      <c r="A122" s="49" t="s">
        <v>11</v>
      </c>
      <c r="B122" s="54">
        <f t="shared" si="5"/>
        <v>360</v>
      </c>
      <c r="C122" s="50">
        <v>12</v>
      </c>
      <c r="D122" s="52" t="e">
        <f>VLOOKUP(Table!C122,'Baby Growth Tracker'!$D$14:$E$99,2,FALSE)</f>
        <v>#N/A</v>
      </c>
      <c r="E122" s="49">
        <f>IF('Baby Growth Tracker'!$C$5="Male",Table!AA122,Table!AS122)</f>
        <v>7.7950381158008692</v>
      </c>
      <c r="F122" s="49">
        <f>IF('Baby Growth Tracker'!$C$5="Male",Table!AB122,Table!AT122)</f>
        <v>7.9902970526869304</v>
      </c>
      <c r="G122" s="49">
        <f>IF('Baby Growth Tracker'!$C$5="Male",Table!AC122,Table!AU122)</f>
        <v>8.3017669562787102</v>
      </c>
      <c r="H122" s="49">
        <f>IF('Baby Growth Tracker'!$C$5="Male",Table!AD122,Table!AV122)</f>
        <v>8.8530549009154385</v>
      </c>
      <c r="I122" s="49">
        <f>IF('Baby Growth Tracker'!$C$5="Male",Table!AE122,Table!AW122)</f>
        <v>9.5142283137085393</v>
      </c>
      <c r="J122" s="49">
        <f>IF('Baby Growth Tracker'!$C$5="Male",Table!AF122,Table!AX122)</f>
        <v>10.231255622388499</v>
      </c>
      <c r="K122" s="49">
        <f>IF('Baby Growth Tracker'!$C$5="Male",Table!AG122,Table!AY122)</f>
        <v>10.928723089191598</v>
      </c>
      <c r="L122" s="49">
        <f>IF('Baby Growth Tracker'!$C$5="Male",Table!AH122,Table!AZ122)</f>
        <v>11.371559384731199</v>
      </c>
      <c r="M122" s="49">
        <f>IF('Baby Growth Tracker'!$C$5="Male",Table!AI122,Table!BA122)</f>
        <v>11.669922046965199</v>
      </c>
      <c r="N122" s="49" t="e">
        <f t="shared" si="3"/>
        <v>#N/A</v>
      </c>
      <c r="O122" s="50">
        <v>12</v>
      </c>
      <c r="P122" s="52" t="e">
        <f>VLOOKUP(Table!O122,'Baby Growth Tracker'!$D$14:$F$99,3,FALSE)</f>
        <v>#N/A</v>
      </c>
      <c r="Q122" s="49">
        <f>IF('Baby Growth Tracker'!$C$5="Male",Table!AJ122,Table!BB122)</f>
        <v>68.215394922791887</v>
      </c>
      <c r="R122" s="49">
        <f>IF('Baby Growth Tracker'!$C$5="Male",Table!AK122,Table!BC122)</f>
        <v>68.92694582465586</v>
      </c>
      <c r="S122" s="49">
        <f>IF('Baby Growth Tracker'!$C$5="Male",Table!AL122,Table!BD122)</f>
        <v>70.015164765126187</v>
      </c>
      <c r="T122" s="49">
        <f>IF('Baby Growth Tracker'!$C$5="Male",Table!AM122,Table!BE122)</f>
        <v>71.814068770525182</v>
      </c>
      <c r="U122" s="49">
        <f>IF('Baby Growth Tracker'!$C$5="Male",Table!AN122,Table!BF122)</f>
        <v>73.78553654989517</v>
      </c>
      <c r="V122" s="49">
        <f>IF('Baby Growth Tracker'!$C$5="Male",Table!AO122,Table!BG122)</f>
        <v>75.729814554910234</v>
      </c>
      <c r="W122" s="49">
        <f>IF('Baby Growth Tracker'!$C$5="Male",Table!AP122,Table!BH122)</f>
        <v>77.457640096415275</v>
      </c>
      <c r="X122" s="49">
        <f>IF('Baby Growth Tracker'!$C$5="Male",Table!AQ122,Table!BI122)</f>
        <v>78.482083120552844</v>
      </c>
      <c r="Y122" s="49">
        <f>IF('Baby Growth Tracker'!$C$5="Male",Table!AR122,Table!BJ122)</f>
        <v>79.143645467428456</v>
      </c>
      <c r="Z122" s="49" t="e">
        <f t="shared" si="4"/>
        <v>#N/A</v>
      </c>
      <c r="AA122" s="49">
        <v>8.4088199414999991</v>
      </c>
      <c r="AB122" s="49">
        <v>8.6231319034999991</v>
      </c>
      <c r="AC122" s="49">
        <v>8.9658656659999991</v>
      </c>
      <c r="AD122" s="49">
        <v>9.5751106055000008</v>
      </c>
      <c r="AE122" s="49">
        <v>10.31019483</v>
      </c>
      <c r="AF122" s="49">
        <v>11.112765885</v>
      </c>
      <c r="AG122" s="49">
        <v>11.898774879999999</v>
      </c>
      <c r="AH122" s="49">
        <v>12.400531565</v>
      </c>
      <c r="AI122" s="49">
        <v>12.73976695</v>
      </c>
      <c r="AJ122" s="49">
        <v>70.366294244315725</v>
      </c>
      <c r="AK122" s="49">
        <v>70.976586125622063</v>
      </c>
      <c r="AL122" s="49">
        <v>71.935442669645752</v>
      </c>
      <c r="AM122" s="49">
        <v>73.591452900035037</v>
      </c>
      <c r="AN122" s="49">
        <v>75.514826890838393</v>
      </c>
      <c r="AO122" s="49">
        <v>77.532049820700493</v>
      </c>
      <c r="AP122" s="49">
        <v>79.433486262956961</v>
      </c>
      <c r="AQ122" s="49">
        <v>80.612663858356882</v>
      </c>
      <c r="AR122" s="49">
        <v>81.395718631268522</v>
      </c>
      <c r="AS122" s="53">
        <v>7.7950381158008692</v>
      </c>
      <c r="AT122" s="53">
        <v>7.9902970526869304</v>
      </c>
      <c r="AU122" s="53">
        <v>8.3017669562787102</v>
      </c>
      <c r="AV122" s="53">
        <v>8.8530549009154385</v>
      </c>
      <c r="AW122" s="53">
        <v>9.5142283137085393</v>
      </c>
      <c r="AX122" s="53">
        <v>10.231255622388499</v>
      </c>
      <c r="AY122" s="53">
        <v>10.928723089191598</v>
      </c>
      <c r="AZ122" s="53">
        <v>11.371559384731199</v>
      </c>
      <c r="BA122" s="53">
        <v>11.669922046965199</v>
      </c>
      <c r="BB122" s="53">
        <v>68.215394922791887</v>
      </c>
      <c r="BC122" s="53">
        <v>68.92694582465586</v>
      </c>
      <c r="BD122" s="53">
        <v>70.015164765126187</v>
      </c>
      <c r="BE122" s="53">
        <v>71.814068770525182</v>
      </c>
      <c r="BF122" s="53">
        <v>73.78553654989517</v>
      </c>
      <c r="BG122" s="53">
        <v>75.729814554910234</v>
      </c>
      <c r="BH122" s="53">
        <v>77.457640096415275</v>
      </c>
      <c r="BI122" s="53">
        <v>78.482083120552844</v>
      </c>
      <c r="BJ122" s="53">
        <v>79.143645467428456</v>
      </c>
    </row>
    <row r="123" spans="1:62">
      <c r="B123" s="54">
        <f t="shared" si="5"/>
        <v>363</v>
      </c>
      <c r="C123" s="50">
        <v>12.1</v>
      </c>
      <c r="D123" s="52" t="e">
        <f>VLOOKUP(Table!C123,'Baby Growth Tracker'!$D$14:$E$99,2,FALSE)</f>
        <v>#N/A</v>
      </c>
      <c r="E123" s="49">
        <f>IF('Baby Growth Tracker'!$C$5="Male",Table!AA123,Table!AS123)</f>
        <v>7.8208759123665521</v>
      </c>
      <c r="F123" s="49">
        <f>IF('Baby Growth Tracker'!$C$5="Male",Table!AB123,Table!AT123)</f>
        <v>8.0163909600983345</v>
      </c>
      <c r="G123" s="49">
        <f>IF('Baby Growth Tracker'!$C$5="Male",Table!AC123,Table!AU123)</f>
        <v>8.3283169591755826</v>
      </c>
      <c r="H123" s="49">
        <f>IF('Baby Growth Tracker'!$C$5="Male",Table!AD123,Table!AV123)</f>
        <v>8.8805592410115821</v>
      </c>
      <c r="I123" s="49">
        <f>IF('Baby Growth Tracker'!$C$5="Male",Table!AE123,Table!AW123)</f>
        <v>9.5431326595584451</v>
      </c>
      <c r="J123" s="49">
        <f>IF('Baby Growth Tracker'!$C$5="Male",Table!AF123,Table!AX123)</f>
        <v>10.262002416221319</v>
      </c>
      <c r="K123" s="49">
        <f>IF('Baby Growth Tracker'!$C$5="Male",Table!AG123,Table!AY123)</f>
        <v>10.961593197999289</v>
      </c>
      <c r="L123" s="49">
        <f>IF('Baby Growth Tracker'!$C$5="Male",Table!AH123,Table!AZ123)</f>
        <v>11.405949704961159</v>
      </c>
      <c r="M123" s="49">
        <f>IF('Baby Growth Tracker'!$C$5="Male",Table!AI123,Table!BA123)</f>
        <v>11.705412660189609</v>
      </c>
      <c r="N123" s="49" t="e">
        <f t="shared" si="3"/>
        <v>#N/A</v>
      </c>
      <c r="O123" s="50">
        <v>12.1</v>
      </c>
      <c r="P123" s="52" t="e">
        <f>VLOOKUP(Table!O123,'Baby Growth Tracker'!$D$14:$F$99,3,FALSE)</f>
        <v>#N/A</v>
      </c>
      <c r="Q123" s="49">
        <f>IF('Baby Growth Tracker'!$C$5="Male",Table!AJ123,Table!BB123)</f>
        <v>68.324398667333696</v>
      </c>
      <c r="R123" s="49">
        <f>IF('Baby Growth Tracker'!$C$5="Male",Table!AK123,Table!BC123)</f>
        <v>69.037136529986384</v>
      </c>
      <c r="S123" s="49">
        <f>IF('Baby Growth Tracker'!$C$5="Male",Table!AL123,Table!BD123)</f>
        <v>70.127200312836948</v>
      </c>
      <c r="T123" s="49">
        <f>IF('Baby Growth Tracker'!$C$5="Male",Table!AM123,Table!BE123)</f>
        <v>71.929230415808121</v>
      </c>
      <c r="U123" s="49">
        <f>IF('Baby Growth Tracker'!$C$5="Male",Table!AN123,Table!BF123)</f>
        <v>73.904230060520931</v>
      </c>
      <c r="V123" s="49">
        <f>IF('Baby Growth Tracker'!$C$5="Male",Table!AO123,Table!BG123)</f>
        <v>75.852095711089504</v>
      </c>
      <c r="W123" s="49">
        <f>IF('Baby Growth Tracker'!$C$5="Male",Table!AP123,Table!BH123)</f>
        <v>77.583193526916332</v>
      </c>
      <c r="X123" s="49">
        <f>IF('Baby Growth Tracker'!$C$5="Male",Table!AQ123,Table!BI123)</f>
        <v>78.609612994719001</v>
      </c>
      <c r="Y123" s="49">
        <f>IF('Baby Growth Tracker'!$C$5="Male",Table!AR123,Table!BJ123)</f>
        <v>79.272465747321377</v>
      </c>
      <c r="Z123" s="49" t="e">
        <f t="shared" si="4"/>
        <v>#N/A</v>
      </c>
      <c r="AA123" s="49">
        <v>8.4339109587999985</v>
      </c>
      <c r="AB123" s="49">
        <v>8.6487583731999997</v>
      </c>
      <c r="AC123" s="49">
        <v>8.9923416745999987</v>
      </c>
      <c r="AD123" s="49">
        <v>9.6030768446000003</v>
      </c>
      <c r="AE123" s="49">
        <v>10.339926662</v>
      </c>
      <c r="AF123" s="49">
        <v>11.144387002</v>
      </c>
      <c r="AG123" s="49">
        <v>11.932209488</v>
      </c>
      <c r="AH123" s="49">
        <v>12.435105638</v>
      </c>
      <c r="AI123" s="49">
        <v>12.775103646</v>
      </c>
      <c r="AJ123" s="49">
        <v>70.47163870518699</v>
      </c>
      <c r="AK123" s="49">
        <v>71.083605634924282</v>
      </c>
      <c r="AL123" s="49">
        <v>72.044950948892094</v>
      </c>
      <c r="AM123" s="49">
        <v>73.704843773476085</v>
      </c>
      <c r="AN123" s="49">
        <v>75.632057583322876</v>
      </c>
      <c r="AO123" s="49">
        <v>77.652523167606432</v>
      </c>
      <c r="AP123" s="49">
        <v>79.556270784797221</v>
      </c>
      <c r="AQ123" s="49">
        <v>80.736514449564879</v>
      </c>
      <c r="AR123" s="49">
        <v>81.520120718133001</v>
      </c>
      <c r="AS123" s="53">
        <v>7.8208759123665521</v>
      </c>
      <c r="AT123" s="53">
        <v>8.0163909600983345</v>
      </c>
      <c r="AU123" s="53">
        <v>8.3283169591755826</v>
      </c>
      <c r="AV123" s="53">
        <v>8.8805592410115821</v>
      </c>
      <c r="AW123" s="53">
        <v>9.5431326595584451</v>
      </c>
      <c r="AX123" s="53">
        <v>10.262002416221319</v>
      </c>
      <c r="AY123" s="53">
        <v>10.961593197999289</v>
      </c>
      <c r="AZ123" s="53">
        <v>11.405949704961159</v>
      </c>
      <c r="BA123" s="53">
        <v>11.705412660189609</v>
      </c>
      <c r="BB123" s="53">
        <v>68.324398667333696</v>
      </c>
      <c r="BC123" s="53">
        <v>69.037136529986384</v>
      </c>
      <c r="BD123" s="53">
        <v>70.127200312836948</v>
      </c>
      <c r="BE123" s="53">
        <v>71.929230415808121</v>
      </c>
      <c r="BF123" s="53">
        <v>73.904230060520931</v>
      </c>
      <c r="BG123" s="53">
        <v>75.852095711089504</v>
      </c>
      <c r="BH123" s="53">
        <v>77.583193526916332</v>
      </c>
      <c r="BI123" s="53">
        <v>78.609612994719001</v>
      </c>
      <c r="BJ123" s="53">
        <v>79.272465747321377</v>
      </c>
    </row>
    <row r="124" spans="1:62">
      <c r="B124" s="54">
        <f t="shared" si="5"/>
        <v>366</v>
      </c>
      <c r="C124" s="50">
        <v>12.2</v>
      </c>
      <c r="D124" s="52" t="e">
        <f>VLOOKUP(Table!C124,'Baby Growth Tracker'!$D$14:$E$99,2,FALSE)</f>
        <v>#N/A</v>
      </c>
      <c r="E124" s="49">
        <f>IF('Baby Growth Tracker'!$C$5="Male",Table!AA124,Table!AS124)</f>
        <v>7.8465251774552485</v>
      </c>
      <c r="F124" s="49">
        <f>IF('Baby Growth Tracker'!$C$5="Male",Table!AB124,Table!AT124)</f>
        <v>8.0422950251103966</v>
      </c>
      <c r="G124" s="49">
        <f>IF('Baby Growth Tracker'!$C$5="Male",Table!AC124,Table!AU124)</f>
        <v>8.3546748539396649</v>
      </c>
      <c r="H124" s="49">
        <f>IF('Baby Growth Tracker'!$C$5="Male",Table!AD124,Table!AV124)</f>
        <v>8.9078670363952384</v>
      </c>
      <c r="I124" s="49">
        <f>IF('Baby Growth Tracker'!$C$5="Male",Table!AE124,Table!AW124)</f>
        <v>9.5718346909461189</v>
      </c>
      <c r="J124" s="49">
        <f>IF('Baby Growth Tracker'!$C$5="Male",Table!AF124,Table!AX124)</f>
        <v>10.292540548180613</v>
      </c>
      <c r="K124" s="49">
        <f>IF('Baby Growth Tracker'!$C$5="Male",Table!AG124,Table!AY124)</f>
        <v>10.994248914621377</v>
      </c>
      <c r="L124" s="49">
        <f>IF('Baby Growth Tracker'!$C$5="Male",Table!AH124,Table!AZ124)</f>
        <v>11.440122477547975</v>
      </c>
      <c r="M124" s="49">
        <f>IF('Baby Growth Tracker'!$C$5="Male",Table!AI124,Table!BA124)</f>
        <v>11.740683899958215</v>
      </c>
      <c r="N124" s="49" t="e">
        <f t="shared" si="3"/>
        <v>#N/A</v>
      </c>
      <c r="O124" s="50">
        <v>12.2</v>
      </c>
      <c r="P124" s="52" t="e">
        <f>VLOOKUP(Table!O124,'Baby Growth Tracker'!$D$14:$F$99,3,FALSE)</f>
        <v>#N/A</v>
      </c>
      <c r="Q124" s="49">
        <f>IF('Baby Growth Tracker'!$C$5="Male",Table!AJ124,Table!BB124)</f>
        <v>68.432969171294545</v>
      </c>
      <c r="R124" s="49">
        <f>IF('Baby Growth Tracker'!$C$5="Male",Table!AK124,Table!BC124)</f>
        <v>69.146888875685747</v>
      </c>
      <c r="S124" s="49">
        <f>IF('Baby Growth Tracker'!$C$5="Male",Table!AL124,Table!BD124)</f>
        <v>70.238790729634601</v>
      </c>
      <c r="T124" s="49">
        <f>IF('Baby Growth Tracker'!$C$5="Male",Table!AM124,Table!BE124)</f>
        <v>72.043938487222206</v>
      </c>
      <c r="U124" s="49">
        <f>IF('Baby Growth Tracker'!$C$5="Male",Table!AN124,Table!BF124)</f>
        <v>74.022464580837863</v>
      </c>
      <c r="V124" s="49">
        <f>IF('Baby Growth Tracker'!$C$5="Male",Table!AO124,Table!BG124)</f>
        <v>75.973916350252253</v>
      </c>
      <c r="W124" s="49">
        <f>IF('Baby Growth Tracker'!$C$5="Male",Table!AP124,Table!BH124)</f>
        <v>77.708288174045776</v>
      </c>
      <c r="X124" s="49">
        <f>IF('Baby Growth Tracker'!$C$5="Male",Table!AQ124,Table!BI124)</f>
        <v>78.736686455426749</v>
      </c>
      <c r="Y124" s="49">
        <f>IF('Baby Growth Tracker'!$C$5="Male",Table!AR124,Table!BJ124)</f>
        <v>79.400831666429866</v>
      </c>
      <c r="Z124" s="49" t="e">
        <f t="shared" si="4"/>
        <v>#N/A</v>
      </c>
      <c r="AA124" s="49">
        <v>8.4590019760999979</v>
      </c>
      <c r="AB124" s="49">
        <v>8.6743848429000003</v>
      </c>
      <c r="AC124" s="49">
        <v>9.0188176831999982</v>
      </c>
      <c r="AD124" s="49">
        <v>9.6310430836999998</v>
      </c>
      <c r="AE124" s="49">
        <v>10.369658493999999</v>
      </c>
      <c r="AF124" s="49">
        <v>11.176008119</v>
      </c>
      <c r="AG124" s="49">
        <v>11.965644096</v>
      </c>
      <c r="AH124" s="49">
        <v>12.469679711</v>
      </c>
      <c r="AI124" s="49">
        <v>12.810440342</v>
      </c>
      <c r="AJ124" s="49">
        <v>70.576491912058401</v>
      </c>
      <c r="AK124" s="49">
        <v>71.190137496815979</v>
      </c>
      <c r="AL124" s="49">
        <v>72.153975934479064</v>
      </c>
      <c r="AM124" s="49">
        <v>73.817755425558246</v>
      </c>
      <c r="AN124" s="49">
        <v>75.748809064228993</v>
      </c>
      <c r="AO124" s="49">
        <v>77.772512975513678</v>
      </c>
      <c r="AP124" s="49">
        <v>79.678564737968998</v>
      </c>
      <c r="AQ124" s="49">
        <v>80.859869157088809</v>
      </c>
      <c r="AR124" s="49">
        <v>81.644023144194321</v>
      </c>
      <c r="AS124" s="53">
        <v>7.8465251774552485</v>
      </c>
      <c r="AT124" s="53">
        <v>8.0422950251103966</v>
      </c>
      <c r="AU124" s="53">
        <v>8.3546748539396649</v>
      </c>
      <c r="AV124" s="53">
        <v>8.9078670363952384</v>
      </c>
      <c r="AW124" s="53">
        <v>9.5718346909461189</v>
      </c>
      <c r="AX124" s="53">
        <v>10.292540548180613</v>
      </c>
      <c r="AY124" s="53">
        <v>10.994248914621377</v>
      </c>
      <c r="AZ124" s="53">
        <v>11.440122477547975</v>
      </c>
      <c r="BA124" s="53">
        <v>11.740683899958215</v>
      </c>
      <c r="BB124" s="53">
        <v>68.432969171294545</v>
      </c>
      <c r="BC124" s="53">
        <v>69.146888875685747</v>
      </c>
      <c r="BD124" s="53">
        <v>70.238790729634601</v>
      </c>
      <c r="BE124" s="53">
        <v>72.043938487222206</v>
      </c>
      <c r="BF124" s="53">
        <v>74.022464580837863</v>
      </c>
      <c r="BG124" s="53">
        <v>75.973916350252253</v>
      </c>
      <c r="BH124" s="53">
        <v>77.708288174045776</v>
      </c>
      <c r="BI124" s="53">
        <v>78.736686455426749</v>
      </c>
      <c r="BJ124" s="53">
        <v>79.400831666429866</v>
      </c>
    </row>
    <row r="125" spans="1:62">
      <c r="B125" s="54">
        <f t="shared" si="5"/>
        <v>369</v>
      </c>
      <c r="C125" s="50">
        <v>12.3</v>
      </c>
      <c r="D125" s="52" t="e">
        <f>VLOOKUP(Table!C125,'Baby Growth Tracker'!$D$14:$E$99,2,FALSE)</f>
        <v>#N/A</v>
      </c>
      <c r="E125" s="49">
        <f>IF('Baby Growth Tracker'!$C$5="Male",Table!AA125,Table!AS125)</f>
        <v>7.8719876624882108</v>
      </c>
      <c r="F125" s="49">
        <f>IF('Baby Growth Tracker'!$C$5="Male",Table!AB125,Table!AT125)</f>
        <v>8.06801104405689</v>
      </c>
      <c r="G125" s="49">
        <f>IF('Baby Growth Tracker'!$C$5="Male",Table!AC125,Table!AU125)</f>
        <v>8.3808425124517818</v>
      </c>
      <c r="H125" s="49">
        <f>IF('Baby Growth Tracker'!$C$5="Male",Table!AD125,Table!AV125)</f>
        <v>8.9349803028912262</v>
      </c>
      <c r="I125" s="49">
        <f>IF('Baby Growth Tracker'!$C$5="Male",Table!AE125,Table!AW125)</f>
        <v>9.6003366101477337</v>
      </c>
      <c r="J125" s="49">
        <f>IF('Baby Growth Tracker'!$C$5="Male",Table!AF125,Table!AX125)</f>
        <v>10.322872435303967</v>
      </c>
      <c r="K125" s="49">
        <f>IF('Baby Growth Tracker'!$C$5="Male",Table!AG125,Table!AY125)</f>
        <v>11.026692874220512</v>
      </c>
      <c r="L125" s="49">
        <f>IF('Baby Growth Tracker'!$C$5="Male",Table!AH125,Table!AZ125)</f>
        <v>11.474080480088514</v>
      </c>
      <c r="M125" s="49">
        <f>IF('Baby Growth Tracker'!$C$5="Male",Table!AI125,Table!BA125)</f>
        <v>11.775738641527834</v>
      </c>
      <c r="N125" s="49" t="e">
        <f t="shared" si="3"/>
        <v>#N/A</v>
      </c>
      <c r="O125" s="50">
        <v>12.3</v>
      </c>
      <c r="P125" s="52" t="e">
        <f>VLOOKUP(Table!O125,'Baby Growth Tracker'!$D$14:$F$99,3,FALSE)</f>
        <v>#N/A</v>
      </c>
      <c r="Q125" s="49">
        <f>IF('Baby Growth Tracker'!$C$5="Male",Table!AJ125,Table!BB125)</f>
        <v>68.541111025496306</v>
      </c>
      <c r="R125" s="49">
        <f>IF('Baby Growth Tracker'!$C$5="Male",Table!AK125,Table!BC125)</f>
        <v>69.256207514005908</v>
      </c>
      <c r="S125" s="49">
        <f>IF('Baby Growth Tracker'!$C$5="Male",Table!AL125,Table!BD125)</f>
        <v>70.349940741301523</v>
      </c>
      <c r="T125" s="49">
        <f>IF('Baby Growth Tracker'!$C$5="Male",Table!AM125,Table!BE125)</f>
        <v>72.158197780469848</v>
      </c>
      <c r="U125" s="49">
        <f>IF('Baby Growth Tracker'!$C$5="Male",Table!AN125,Table!BF125)</f>
        <v>74.140244913815479</v>
      </c>
      <c r="V125" s="49">
        <f>IF('Baby Growth Tracker'!$C$5="Male",Table!AO125,Table!BG125)</f>
        <v>76.095281216522082</v>
      </c>
      <c r="W125" s="49">
        <f>IF('Baby Growth Tracker'!$C$5="Male",Table!AP125,Table!BH125)</f>
        <v>77.832928678405864</v>
      </c>
      <c r="X125" s="49">
        <f>IF('Baby Growth Tracker'!$C$5="Male",Table!AQ125,Table!BI125)</f>
        <v>78.863308060430612</v>
      </c>
      <c r="Y125" s="49">
        <f>IF('Baby Growth Tracker'!$C$5="Male",Table!AR125,Table!BJ125)</f>
        <v>79.528747720864502</v>
      </c>
      <c r="Z125" s="49" t="e">
        <f t="shared" si="4"/>
        <v>#N/A</v>
      </c>
      <c r="AA125" s="49">
        <v>8.4840929933999973</v>
      </c>
      <c r="AB125" s="49">
        <v>8.7000113126000009</v>
      </c>
      <c r="AC125" s="49">
        <v>9.0452936917999978</v>
      </c>
      <c r="AD125" s="49">
        <v>9.6590093227999994</v>
      </c>
      <c r="AE125" s="49">
        <v>10.399390325999999</v>
      </c>
      <c r="AF125" s="49">
        <v>11.207629236000001</v>
      </c>
      <c r="AG125" s="49">
        <v>11.999078704</v>
      </c>
      <c r="AH125" s="49">
        <v>12.504253783999999</v>
      </c>
      <c r="AI125" s="49">
        <v>12.845777038</v>
      </c>
      <c r="AJ125" s="49">
        <v>70.680859430664199</v>
      </c>
      <c r="AK125" s="49">
        <v>71.296187218605724</v>
      </c>
      <c r="AL125" s="49">
        <v>72.262523047437952</v>
      </c>
      <c r="AM125" s="49">
        <v>73.930193150520466</v>
      </c>
      <c r="AN125" s="49">
        <v>75.865086528118553</v>
      </c>
      <c r="AO125" s="49">
        <v>77.892024403342987</v>
      </c>
      <c r="AP125" s="49">
        <v>79.800373322059883</v>
      </c>
      <c r="AQ125" s="49">
        <v>80.982733244471248</v>
      </c>
      <c r="AR125" s="49">
        <v>81.767431232237854</v>
      </c>
      <c r="AS125" s="53">
        <v>7.8719876624882108</v>
      </c>
      <c r="AT125" s="53">
        <v>8.06801104405689</v>
      </c>
      <c r="AU125" s="53">
        <v>8.3808425124517818</v>
      </c>
      <c r="AV125" s="53">
        <v>8.9349803028912262</v>
      </c>
      <c r="AW125" s="53">
        <v>9.6003366101477337</v>
      </c>
      <c r="AX125" s="53">
        <v>10.322872435303967</v>
      </c>
      <c r="AY125" s="53">
        <v>11.026692874220512</v>
      </c>
      <c r="AZ125" s="53">
        <v>11.474080480088514</v>
      </c>
      <c r="BA125" s="53">
        <v>11.775738641527834</v>
      </c>
      <c r="BB125" s="53">
        <v>68.541111025496306</v>
      </c>
      <c r="BC125" s="53">
        <v>69.256207514005908</v>
      </c>
      <c r="BD125" s="53">
        <v>70.349940741301523</v>
      </c>
      <c r="BE125" s="53">
        <v>72.158197780469848</v>
      </c>
      <c r="BF125" s="53">
        <v>74.140244913815479</v>
      </c>
      <c r="BG125" s="53">
        <v>76.095281216522082</v>
      </c>
      <c r="BH125" s="53">
        <v>77.832928678405864</v>
      </c>
      <c r="BI125" s="53">
        <v>78.863308060430612</v>
      </c>
      <c r="BJ125" s="53">
        <v>79.528747720864502</v>
      </c>
    </row>
    <row r="126" spans="1:62">
      <c r="B126" s="54">
        <f t="shared" si="5"/>
        <v>372</v>
      </c>
      <c r="C126" s="50">
        <v>12.4</v>
      </c>
      <c r="D126" s="52" t="e">
        <f>VLOOKUP(Table!C126,'Baby Growth Tracker'!$D$14:$E$99,2,FALSE)</f>
        <v>#N/A</v>
      </c>
      <c r="E126" s="49">
        <f>IF('Baby Growth Tracker'!$C$5="Male",Table!AA126,Table!AS126)</f>
        <v>7.8972651075847544</v>
      </c>
      <c r="F126" s="49">
        <f>IF('Baby Growth Tracker'!$C$5="Male",Table!AB126,Table!AT126)</f>
        <v>8.0935408013896026</v>
      </c>
      <c r="G126" s="49">
        <f>IF('Baby Growth Tracker'!$C$5="Male",Table!AC126,Table!AU126)</f>
        <v>8.4068217937201357</v>
      </c>
      <c r="H126" s="49">
        <f>IF('Baby Growth Tracker'!$C$5="Male",Table!AD126,Table!AV126)</f>
        <v>8.9619010415486056</v>
      </c>
      <c r="I126" s="49">
        <f>IF('Baby Growth Tracker'!$C$5="Male",Table!AE126,Table!AW126)</f>
        <v>9.6286406022281081</v>
      </c>
      <c r="J126" s="49">
        <f>IF('Baby Growth Tracker'!$C$5="Male",Table!AF126,Table!AX126)</f>
        <v>10.353000474717495</v>
      </c>
      <c r="K126" s="49">
        <f>IF('Baby Growth Tracker'!$C$5="Male",Table!AG126,Table!AY126)</f>
        <v>11.05892768947376</v>
      </c>
      <c r="L126" s="49">
        <f>IF('Baby Growth Tracker'!$C$5="Male",Table!AH126,Table!AZ126)</f>
        <v>11.507826466125762</v>
      </c>
      <c r="M126" s="49">
        <f>IF('Baby Growth Tracker'!$C$5="Male",Table!AI126,Table!BA126)</f>
        <v>11.810579735086742</v>
      </c>
      <c r="N126" s="49" t="e">
        <f t="shared" si="3"/>
        <v>#N/A</v>
      </c>
      <c r="O126" s="50">
        <v>12.4</v>
      </c>
      <c r="P126" s="52" t="e">
        <f>VLOOKUP(Table!O126,'Baby Growth Tracker'!$D$14:$F$99,3,FALSE)</f>
        <v>#N/A</v>
      </c>
      <c r="Q126" s="49">
        <f>IF('Baby Growth Tracker'!$C$5="Male",Table!AJ126,Table!BB126)</f>
        <v>68.648828745885865</v>
      </c>
      <c r="R126" s="49">
        <f>IF('Baby Growth Tracker'!$C$5="Male",Table!AK126,Table!BC126)</f>
        <v>69.365097021321318</v>
      </c>
      <c r="S126" s="49">
        <f>IF('Baby Growth Tracker'!$C$5="Male",Table!AL126,Table!BD126)</f>
        <v>70.460654996603566</v>
      </c>
      <c r="T126" s="49">
        <f>IF('Baby Growth Tracker'!$C$5="Male",Table!AM126,Table!BE126)</f>
        <v>72.272013013359967</v>
      </c>
      <c r="U126" s="49">
        <f>IF('Baby Growth Tracker'!$C$5="Male",Table!AN126,Table!BF126)</f>
        <v>74.257575784939135</v>
      </c>
      <c r="V126" s="49">
        <f>IF('Baby Growth Tracker'!$C$5="Male",Table!AO126,Table!BG126)</f>
        <v>76.216194978271432</v>
      </c>
      <c r="W126" s="49">
        <f>IF('Baby Growth Tracker'!$C$5="Male",Table!AP126,Table!BH126)</f>
        <v>77.957119607441498</v>
      </c>
      <c r="X126" s="49">
        <f>IF('Baby Growth Tracker'!$C$5="Male",Table!AQ126,Table!BI126)</f>
        <v>78.989482296315884</v>
      </c>
      <c r="Y126" s="49">
        <f>IF('Baby Growth Tracker'!$C$5="Male",Table!AR126,Table!BJ126)</f>
        <v>79.656218337023972</v>
      </c>
      <c r="Z126" s="49" t="e">
        <f t="shared" si="4"/>
        <v>#N/A</v>
      </c>
      <c r="AA126" s="49">
        <v>8.5091840106999967</v>
      </c>
      <c r="AB126" s="49">
        <v>8.7256377823000015</v>
      </c>
      <c r="AC126" s="49">
        <v>9.0717697003999973</v>
      </c>
      <c r="AD126" s="49">
        <v>9.6869755618999989</v>
      </c>
      <c r="AE126" s="49">
        <v>10.429122157999998</v>
      </c>
      <c r="AF126" s="49">
        <v>11.239250353000001</v>
      </c>
      <c r="AG126" s="49">
        <v>12.032513312000001</v>
      </c>
      <c r="AH126" s="49">
        <v>12.538827856999999</v>
      </c>
      <c r="AI126" s="49">
        <v>12.881113733999999</v>
      </c>
      <c r="AJ126" s="49">
        <v>70.784746732147894</v>
      </c>
      <c r="AK126" s="49">
        <v>71.401760214259866</v>
      </c>
      <c r="AL126" s="49">
        <v>72.370597617314701</v>
      </c>
      <c r="AM126" s="49">
        <v>74.042162153960717</v>
      </c>
      <c r="AN126" s="49">
        <v>75.980895083455522</v>
      </c>
      <c r="AO126" s="49">
        <v>78.011062525378051</v>
      </c>
      <c r="AP126" s="49">
        <v>79.921701651895361</v>
      </c>
      <c r="AQ126" s="49">
        <v>81.105111889515086</v>
      </c>
      <c r="AR126" s="49">
        <v>81.890350218225109</v>
      </c>
      <c r="AS126" s="53">
        <v>7.8972651075847544</v>
      </c>
      <c r="AT126" s="53">
        <v>8.0935408013896026</v>
      </c>
      <c r="AU126" s="53">
        <v>8.4068217937201357</v>
      </c>
      <c r="AV126" s="53">
        <v>8.9619010415486056</v>
      </c>
      <c r="AW126" s="53">
        <v>9.6286406022281081</v>
      </c>
      <c r="AX126" s="53">
        <v>10.353000474717495</v>
      </c>
      <c r="AY126" s="53">
        <v>11.05892768947376</v>
      </c>
      <c r="AZ126" s="53">
        <v>11.507826466125762</v>
      </c>
      <c r="BA126" s="53">
        <v>11.810579735086742</v>
      </c>
      <c r="BB126" s="53">
        <v>68.648828745885865</v>
      </c>
      <c r="BC126" s="53">
        <v>69.365097021321318</v>
      </c>
      <c r="BD126" s="53">
        <v>70.460654996603566</v>
      </c>
      <c r="BE126" s="53">
        <v>72.272013013359967</v>
      </c>
      <c r="BF126" s="53">
        <v>74.257575784939135</v>
      </c>
      <c r="BG126" s="53">
        <v>76.216194978271432</v>
      </c>
      <c r="BH126" s="53">
        <v>77.957119607441498</v>
      </c>
      <c r="BI126" s="53">
        <v>78.989482296315884</v>
      </c>
      <c r="BJ126" s="53">
        <v>79.656218337023972</v>
      </c>
    </row>
    <row r="127" spans="1:62">
      <c r="A127" s="49" t="s">
        <v>11</v>
      </c>
      <c r="B127" s="54">
        <f t="shared" si="5"/>
        <v>375</v>
      </c>
      <c r="C127" s="50">
        <v>12.5</v>
      </c>
      <c r="D127" s="52" t="e">
        <f>VLOOKUP(Table!C127,'Baby Growth Tracker'!$D$14:$E$99,2,FALSE)</f>
        <v>#N/A</v>
      </c>
      <c r="E127" s="49">
        <f>IF('Baby Growth Tracker'!$C$5="Male",Table!AA127,Table!AS127)</f>
        <v>7.9310303099999997</v>
      </c>
      <c r="F127" s="49">
        <f>IF('Baby Growth Tracker'!$C$5="Male",Table!AB127,Table!AT127)</f>
        <v>8.1276210120000005</v>
      </c>
      <c r="G127" s="49">
        <f>IF('Baby Growth Tracker'!$C$5="Male",Table!AC127,Table!AU127)</f>
        <v>8.4414596619999998</v>
      </c>
      <c r="H127" s="49">
        <f>IF('Baby Growth Tracker'!$C$5="Male",Table!AD127,Table!AV127)</f>
        <v>8.9976916669999998</v>
      </c>
      <c r="I127" s="49">
        <f>IF('Baby Growth Tracker'!$C$5="Male",Table!AE127,Table!AW127)</f>
        <v>9.6660891850000006</v>
      </c>
      <c r="J127" s="49">
        <f>IF('Baby Growth Tracker'!$C$5="Male",Table!AF127,Table!AX127)</f>
        <v>10.39257636</v>
      </c>
      <c r="K127" s="49">
        <f>IF('Baby Growth Tracker'!$C$5="Male",Table!AG127,Table!AY127)</f>
        <v>11.10088678</v>
      </c>
      <c r="L127" s="49">
        <f>IF('Baby Growth Tracker'!$C$5="Male",Table!AH127,Table!AZ127)</f>
        <v>11.551451399999999</v>
      </c>
      <c r="M127" s="49">
        <f>IF('Baby Growth Tracker'!$C$5="Male",Table!AI127,Table!BA127)</f>
        <v>11.85539095</v>
      </c>
      <c r="N127" s="49" t="e">
        <f t="shared" si="3"/>
        <v>#N/A</v>
      </c>
      <c r="O127" s="50">
        <v>12.5</v>
      </c>
      <c r="P127" s="52" t="e">
        <f>VLOOKUP(Table!O127,'Baby Growth Tracker'!$D$14:$F$99,3,FALSE)</f>
        <v>#N/A</v>
      </c>
      <c r="Q127" s="49">
        <f>IF('Baby Growth Tracker'!$C$5="Male",Table!AJ127,Table!BB127)</f>
        <v>68.776126937662156</v>
      </c>
      <c r="R127" s="49">
        <f>IF('Baby Growth Tracker'!$C$5="Male",Table!AK127,Table!BC127)</f>
        <v>69.493799167058228</v>
      </c>
      <c r="S127" s="49">
        <f>IF('Baby Growth Tracker'!$C$5="Male",Table!AL127,Table!BD127)</f>
        <v>70.591488102113047</v>
      </c>
      <c r="T127" s="49">
        <f>IF('Baby Growth Tracker'!$C$5="Male",Table!AM127,Table!BE127)</f>
        <v>72.406326393337736</v>
      </c>
      <c r="U127" s="49">
        <f>IF('Baby Growth Tracker'!$C$5="Male",Table!AN127,Table!BF127)</f>
        <v>74.395643785999994</v>
      </c>
      <c r="V127" s="49">
        <f>IF('Baby Growth Tracker'!$C$5="Male",Table!AO127,Table!BG127)</f>
        <v>76.357906171938623</v>
      </c>
      <c r="W127" s="49">
        <f>IF('Baby Growth Tracker'!$C$5="Male",Table!AP127,Table!BH127)</f>
        <v>78.102019734356674</v>
      </c>
      <c r="X127" s="49">
        <f>IF('Baby Growth Tracker'!$C$5="Male",Table!AQ127,Table!BI127)</f>
        <v>79.136251913718183</v>
      </c>
      <c r="Y127" s="49">
        <f>IF('Baby Growth Tracker'!$C$5="Male",Table!AR127,Table!BJ127)</f>
        <v>79.80418692509808</v>
      </c>
      <c r="Z127" s="49" t="e">
        <f t="shared" si="4"/>
        <v>#N/A</v>
      </c>
      <c r="AA127" s="49">
        <v>8.5342750279999997</v>
      </c>
      <c r="AB127" s="49">
        <v>8.7512642520000004</v>
      </c>
      <c r="AC127" s="49">
        <v>9.0982457090000004</v>
      </c>
      <c r="AD127" s="49">
        <v>9.7149418010000002</v>
      </c>
      <c r="AE127" s="49">
        <v>10.45885399</v>
      </c>
      <c r="AF127" s="49">
        <v>11.270871469999999</v>
      </c>
      <c r="AG127" s="49">
        <v>12.065947919999999</v>
      </c>
      <c r="AH127" s="49">
        <v>12.573401929999999</v>
      </c>
      <c r="AI127" s="49">
        <v>12.916450429999999</v>
      </c>
      <c r="AJ127" s="49">
        <v>70.910878237182771</v>
      </c>
      <c r="AK127" s="49">
        <v>71.529412041233186</v>
      </c>
      <c r="AL127" s="49">
        <v>72.50054958204953</v>
      </c>
      <c r="AM127" s="49">
        <v>74.175814830099142</v>
      </c>
      <c r="AN127" s="49">
        <v>76.118375357999994</v>
      </c>
      <c r="AO127" s="49">
        <v>78.151958486302149</v>
      </c>
      <c r="AP127" s="49">
        <v>80.065201550341783</v>
      </c>
      <c r="AQ127" s="49">
        <v>81.249903157893513</v>
      </c>
      <c r="AR127" s="49">
        <v>82.035854738781083</v>
      </c>
      <c r="AS127" s="53">
        <v>7.9310303099999997</v>
      </c>
      <c r="AT127" s="53">
        <v>8.1276210120000005</v>
      </c>
      <c r="AU127" s="53">
        <v>8.4414596619999998</v>
      </c>
      <c r="AV127" s="53">
        <v>8.9976916669999998</v>
      </c>
      <c r="AW127" s="53">
        <v>9.6660891850000006</v>
      </c>
      <c r="AX127" s="53">
        <v>10.39257636</v>
      </c>
      <c r="AY127" s="53">
        <v>11.10088678</v>
      </c>
      <c r="AZ127" s="53">
        <v>11.551451399999999</v>
      </c>
      <c r="BA127" s="53">
        <v>11.85539095</v>
      </c>
      <c r="BB127" s="53">
        <v>68.776126937662156</v>
      </c>
      <c r="BC127" s="53">
        <v>69.493799167058228</v>
      </c>
      <c r="BD127" s="53">
        <v>70.591488102113047</v>
      </c>
      <c r="BE127" s="53">
        <v>72.406326393337736</v>
      </c>
      <c r="BF127" s="53">
        <v>74.395643785999994</v>
      </c>
      <c r="BG127" s="53">
        <v>76.357906171938623</v>
      </c>
      <c r="BH127" s="53">
        <v>78.102019734356674</v>
      </c>
      <c r="BI127" s="53">
        <v>79.136251913718183</v>
      </c>
      <c r="BJ127" s="53">
        <v>79.80418692509808</v>
      </c>
    </row>
    <row r="128" spans="1:62">
      <c r="B128" s="54">
        <f t="shared" si="5"/>
        <v>378</v>
      </c>
      <c r="C128" s="50">
        <v>12.6</v>
      </c>
      <c r="D128" s="52" t="e">
        <f>VLOOKUP(Table!C128,'Baby Growth Tracker'!$D$14:$E$99,2,FALSE)</f>
        <v>#N/A</v>
      </c>
      <c r="E128" s="49">
        <f>IF('Baby Growth Tracker'!$C$5="Male",Table!AA128,Table!AS128)</f>
        <v>7.9558628341999995</v>
      </c>
      <c r="F128" s="49">
        <f>IF('Baby Growth Tracker'!$C$5="Male",Table!AB128,Table!AT128)</f>
        <v>8.1527014532000006</v>
      </c>
      <c r="G128" s="49">
        <f>IF('Baby Growth Tracker'!$C$5="Male",Table!AC128,Table!AU128)</f>
        <v>8.4669821105</v>
      </c>
      <c r="H128" s="49">
        <f>IF('Baby Growth Tracker'!$C$5="Male",Table!AD128,Table!AV128)</f>
        <v>9.0241410091999992</v>
      </c>
      <c r="I128" s="49">
        <f>IF('Baby Growth Tracker'!$C$5="Male",Table!AE128,Table!AW128)</f>
        <v>9.6939028728000007</v>
      </c>
      <c r="J128" s="49">
        <f>IF('Baby Growth Tracker'!$C$5="Male",Table!AF128,Table!AX128)</f>
        <v>10.422192924999999</v>
      </c>
      <c r="K128" s="49">
        <f>IF('Baby Growth Tracker'!$C$5="Male",Table!AG128,Table!AY128)</f>
        <v>11.132590071999999</v>
      </c>
      <c r="L128" s="49">
        <f>IF('Baby Growth Tracker'!$C$5="Male",Table!AH128,Table!AZ128)</f>
        <v>11.584653957</v>
      </c>
      <c r="M128" s="49">
        <f>IF('Baby Growth Tracker'!$C$5="Male",Table!AI128,Table!BA128)</f>
        <v>11.889681134</v>
      </c>
      <c r="N128" s="49" t="e">
        <f t="shared" si="3"/>
        <v>#N/A</v>
      </c>
      <c r="O128" s="50">
        <v>12.6</v>
      </c>
      <c r="P128" s="52" t="e">
        <f>VLOOKUP(Table!O128,'Baby Growth Tracker'!$D$14:$F$99,3,FALSE)</f>
        <v>#N/A</v>
      </c>
      <c r="Q128" s="49">
        <f>IF('Baby Growth Tracker'!$C$5="Male",Table!AJ128,Table!BB128)</f>
        <v>68.882794717699625</v>
      </c>
      <c r="R128" s="49">
        <f>IF('Baby Growth Tracker'!$C$5="Male",Table!AK128,Table!BC128)</f>
        <v>69.601626041569858</v>
      </c>
      <c r="S128" s="49">
        <f>IF('Baby Growth Tracker'!$C$5="Male",Table!AL128,Table!BD128)</f>
        <v>70.701123251722237</v>
      </c>
      <c r="T128" s="49">
        <f>IF('Baby Growth Tracker'!$C$5="Male",Table!AM128,Table!BE128)</f>
        <v>72.519042873691944</v>
      </c>
      <c r="U128" s="49">
        <f>IF('Baby Growth Tracker'!$C$5="Male",Table!AN128,Table!BF128)</f>
        <v>74.5118648471</v>
      </c>
      <c r="V128" s="49">
        <f>IF('Baby Growth Tracker'!$C$5="Male",Table!AO128,Table!BG128)</f>
        <v>76.477709518245177</v>
      </c>
      <c r="W128" s="49">
        <f>IF('Baby Growth Tracker'!$C$5="Male",Table!AP128,Table!BH128)</f>
        <v>78.225107965325151</v>
      </c>
      <c r="X128" s="49">
        <f>IF('Baby Growth Tracker'!$C$5="Male",Table!AQ128,Table!BI128)</f>
        <v>79.261331581925958</v>
      </c>
      <c r="Y128" s="49">
        <f>IF('Baby Growth Tracker'!$C$5="Male",Table!AR128,Table!BJ128)</f>
        <v>79.930569599044617</v>
      </c>
      <c r="Z128" s="49" t="e">
        <f t="shared" si="4"/>
        <v>#N/A</v>
      </c>
      <c r="AA128" s="49">
        <v>8.5571123833999998</v>
      </c>
      <c r="AB128" s="49">
        <v>8.7746079379000008</v>
      </c>
      <c r="AC128" s="49">
        <v>9.1223899054000004</v>
      </c>
      <c r="AD128" s="49">
        <v>9.7404813805000003</v>
      </c>
      <c r="AE128" s="49">
        <v>10.486031150999999</v>
      </c>
      <c r="AF128" s="49">
        <v>11.299780654999999</v>
      </c>
      <c r="AG128" s="49">
        <v>12.096498458999999</v>
      </c>
      <c r="AH128" s="49">
        <v>12.604972545999999</v>
      </c>
      <c r="AI128" s="49">
        <v>12.948698725</v>
      </c>
      <c r="AJ128" s="49">
        <v>71.013560134158183</v>
      </c>
      <c r="AK128" s="49">
        <v>71.633789218009071</v>
      </c>
      <c r="AL128" s="49">
        <v>72.607440545420815</v>
      </c>
      <c r="AM128" s="49">
        <v>74.286613536229524</v>
      </c>
      <c r="AN128" s="49">
        <v>76.233017733299988</v>
      </c>
      <c r="AO128" s="49">
        <v>78.269823306941902</v>
      </c>
      <c r="AP128" s="49">
        <v>80.185340961338127</v>
      </c>
      <c r="AQ128" s="49">
        <v>81.371079706829605</v>
      </c>
      <c r="AR128" s="49">
        <v>82.157561692713756</v>
      </c>
      <c r="AS128" s="53">
        <v>7.9558628341999995</v>
      </c>
      <c r="AT128" s="53">
        <v>8.1527014532000006</v>
      </c>
      <c r="AU128" s="53">
        <v>8.4669821105</v>
      </c>
      <c r="AV128" s="53">
        <v>9.0241410091999992</v>
      </c>
      <c r="AW128" s="53">
        <v>9.6939028728000007</v>
      </c>
      <c r="AX128" s="53">
        <v>10.422192924999999</v>
      </c>
      <c r="AY128" s="53">
        <v>11.132590071999999</v>
      </c>
      <c r="AZ128" s="53">
        <v>11.584653957</v>
      </c>
      <c r="BA128" s="53">
        <v>11.889681134</v>
      </c>
      <c r="BB128" s="53">
        <v>68.882794717699625</v>
      </c>
      <c r="BC128" s="53">
        <v>69.601626041569858</v>
      </c>
      <c r="BD128" s="53">
        <v>70.701123251722237</v>
      </c>
      <c r="BE128" s="53">
        <v>72.519042873691944</v>
      </c>
      <c r="BF128" s="53">
        <v>74.5118648471</v>
      </c>
      <c r="BG128" s="53">
        <v>76.477709518245177</v>
      </c>
      <c r="BH128" s="53">
        <v>78.225107965325151</v>
      </c>
      <c r="BI128" s="53">
        <v>79.261331581925958</v>
      </c>
      <c r="BJ128" s="53">
        <v>79.930569599044617</v>
      </c>
    </row>
    <row r="129" spans="1:62">
      <c r="B129" s="54">
        <f t="shared" si="5"/>
        <v>381</v>
      </c>
      <c r="C129" s="50">
        <v>12.7</v>
      </c>
      <c r="D129" s="52" t="e">
        <f>VLOOKUP(Table!C129,'Baby Growth Tracker'!$D$14:$E$99,2,FALSE)</f>
        <v>#N/A</v>
      </c>
      <c r="E129" s="49">
        <f>IF('Baby Growth Tracker'!$C$5="Male",Table!AA129,Table!AS129)</f>
        <v>7.9805159860099995</v>
      </c>
      <c r="F129" s="49">
        <f>IF('Baby Growth Tracker'!$C$5="Male",Table!AB129,Table!AT129)</f>
        <v>8.1776014561799997</v>
      </c>
      <c r="G129" s="49">
        <f>IF('Baby Growth Tracker'!$C$5="Male",Table!AC129,Table!AU129)</f>
        <v>8.4923222680299997</v>
      </c>
      <c r="H129" s="49">
        <f>IF('Baby Growth Tracker'!$C$5="Male",Table!AD129,Table!AV129)</f>
        <v>9.0504044116799989</v>
      </c>
      <c r="I129" s="49">
        <f>IF('Baby Growth Tracker'!$C$5="Male",Table!AE129,Table!AW129)</f>
        <v>9.7215258708900016</v>
      </c>
      <c r="J129" s="49">
        <f>IF('Baby Growth Tracker'!$C$5="Male",Table!AF129,Table!AX129)</f>
        <v>10.451613623899998</v>
      </c>
      <c r="K129" s="49">
        <f>IF('Baby Growth Tracker'!$C$5="Male",Table!AG129,Table!AY129)</f>
        <v>11.164092950799999</v>
      </c>
      <c r="L129" s="49">
        <f>IF('Baby Growth Tracker'!$C$5="Male",Table!AH129,Table!AZ129)</f>
        <v>11.617653713900001</v>
      </c>
      <c r="M129" s="49">
        <f>IF('Baby Growth Tracker'!$C$5="Male",Table!AI129,Table!BA129)</f>
        <v>11.9237672168</v>
      </c>
      <c r="N129" s="49" t="e">
        <f t="shared" si="3"/>
        <v>#N/A</v>
      </c>
      <c r="O129" s="50">
        <v>12.7</v>
      </c>
      <c r="P129" s="52" t="e">
        <f>VLOOKUP(Table!O129,'Baby Growth Tracker'!$D$14:$F$99,3,FALSE)</f>
        <v>#N/A</v>
      </c>
      <c r="Q129" s="49">
        <f>IF('Baby Growth Tracker'!$C$5="Male",Table!AJ129,Table!BB129)</f>
        <v>68.989055027842724</v>
      </c>
      <c r="R129" s="49">
        <f>IF('Baby Growth Tracker'!$C$5="Male",Table!AK129,Table!BC129)</f>
        <v>69.709040671746507</v>
      </c>
      <c r="S129" s="49">
        <f>IF('Baby Growth Tracker'!$C$5="Male",Table!AL129,Table!BD129)</f>
        <v>70.810339795851633</v>
      </c>
      <c r="T129" s="49">
        <f>IF('Baby Growth Tracker'!$C$5="Male",Table!AM129,Table!BE129)</f>
        <v>72.63133268755756</v>
      </c>
      <c r="U129" s="49">
        <f>IF('Baby Growth Tracker'!$C$5="Male",Table!AN129,Table!BF129)</f>
        <v>74.627653845249995</v>
      </c>
      <c r="V129" s="49">
        <f>IF('Baby Growth Tracker'!$C$5="Male",Table!AO129,Table!BG129)</f>
        <v>76.597078914070252</v>
      </c>
      <c r="W129" s="49">
        <f>IF('Baby Growth Tracker'!$C$5="Male",Table!AP129,Table!BH129)</f>
        <v>78.347763362513518</v>
      </c>
      <c r="X129" s="49">
        <f>IF('Baby Growth Tracker'!$C$5="Male",Table!AQ129,Table!BI129)</f>
        <v>79.385980295917918</v>
      </c>
      <c r="Y129" s="49">
        <f>IF('Baby Growth Tracker'!$C$5="Male",Table!AR129,Table!BJ129)</f>
        <v>80.056523007437931</v>
      </c>
      <c r="Z129" s="49" t="e">
        <f t="shared" si="4"/>
        <v>#N/A</v>
      </c>
      <c r="AA129" s="49">
        <v>8.5799497387999999</v>
      </c>
      <c r="AB129" s="49">
        <v>8.7979516238000013</v>
      </c>
      <c r="AC129" s="49">
        <v>9.1465341018000004</v>
      </c>
      <c r="AD129" s="49">
        <v>9.7660209600000005</v>
      </c>
      <c r="AE129" s="49">
        <v>10.513208311999998</v>
      </c>
      <c r="AF129" s="49">
        <v>11.328689839999999</v>
      </c>
      <c r="AG129" s="49">
        <v>12.127048997999999</v>
      </c>
      <c r="AH129" s="49">
        <v>12.636543161999999</v>
      </c>
      <c r="AI129" s="49">
        <v>12.98094702</v>
      </c>
      <c r="AJ129" s="49">
        <v>71.115782171856239</v>
      </c>
      <c r="AK129" s="49">
        <v>71.737709802136564</v>
      </c>
      <c r="AL129" s="49">
        <v>72.713878767427801</v>
      </c>
      <c r="AM129" s="49">
        <v>74.39696283054235</v>
      </c>
      <c r="AN129" s="49">
        <v>76.347210110829991</v>
      </c>
      <c r="AO129" s="49">
        <v>78.387233567824552</v>
      </c>
      <c r="AP129" s="49">
        <v>80.30501898999654</v>
      </c>
      <c r="AQ129" s="49">
        <v>81.491789914684645</v>
      </c>
      <c r="AR129" s="49">
        <v>82.278798865463685</v>
      </c>
      <c r="AS129" s="53">
        <v>7.9805159860099995</v>
      </c>
      <c r="AT129" s="53">
        <v>8.1776014561799997</v>
      </c>
      <c r="AU129" s="53">
        <v>8.4923222680299997</v>
      </c>
      <c r="AV129" s="53">
        <v>9.0504044116799989</v>
      </c>
      <c r="AW129" s="53">
        <v>9.7215258708900016</v>
      </c>
      <c r="AX129" s="53">
        <v>10.451613623899998</v>
      </c>
      <c r="AY129" s="53">
        <v>11.164092950799999</v>
      </c>
      <c r="AZ129" s="53">
        <v>11.617653713900001</v>
      </c>
      <c r="BA129" s="53">
        <v>11.9237672168</v>
      </c>
      <c r="BB129" s="53">
        <v>68.989055027842724</v>
      </c>
      <c r="BC129" s="53">
        <v>69.709040671746507</v>
      </c>
      <c r="BD129" s="53">
        <v>70.810339795851633</v>
      </c>
      <c r="BE129" s="53">
        <v>72.63133268755756</v>
      </c>
      <c r="BF129" s="53">
        <v>74.627653845249995</v>
      </c>
      <c r="BG129" s="53">
        <v>76.597078914070252</v>
      </c>
      <c r="BH129" s="53">
        <v>78.347763362513518</v>
      </c>
      <c r="BI129" s="53">
        <v>79.385980295917918</v>
      </c>
      <c r="BJ129" s="53">
        <v>80.056523007437931</v>
      </c>
    </row>
    <row r="130" spans="1:62">
      <c r="B130" s="54">
        <f t="shared" si="5"/>
        <v>384</v>
      </c>
      <c r="C130" s="50">
        <v>12.8</v>
      </c>
      <c r="D130" s="52" t="e">
        <f>VLOOKUP(Table!C130,'Baby Growth Tracker'!$D$14:$E$99,2,FALSE)</f>
        <v>#N/A</v>
      </c>
      <c r="E130" s="49">
        <f>IF('Baby Growth Tracker'!$C$5="Male",Table!AA130,Table!AS130)</f>
        <v>8.0049914583609993</v>
      </c>
      <c r="F130" s="49">
        <f>IF('Baby Growth Tracker'!$C$5="Male",Table!AB130,Table!AT130)</f>
        <v>8.2023227558239995</v>
      </c>
      <c r="G130" s="49">
        <f>IF('Baby Growth Tracker'!$C$5="Male",Table!AC130,Table!AU130)</f>
        <v>8.5174819399060002</v>
      </c>
      <c r="H130" s="49">
        <f>IF('Baby Growth Tracker'!$C$5="Male",Table!AD130,Table!AV130)</f>
        <v>9.0764838137419996</v>
      </c>
      <c r="I130" s="49">
        <f>IF('Baby Growth Tracker'!$C$5="Male",Table!AE130,Table!AW130)</f>
        <v>9.7489602921640017</v>
      </c>
      <c r="J130" s="49">
        <f>IF('Baby Growth Tracker'!$C$5="Male",Table!AF130,Table!AX130)</f>
        <v>10.480840770019999</v>
      </c>
      <c r="K130" s="49">
        <f>IF('Baby Growth Tracker'!$C$5="Male",Table!AG130,Table!AY130)</f>
        <v>11.195397934199999</v>
      </c>
      <c r="L130" s="49">
        <f>IF('Baby Growth Tracker'!$C$5="Male",Table!AH130,Table!AZ130)</f>
        <v>11.650453322620001</v>
      </c>
      <c r="M130" s="49">
        <f>IF('Baby Growth Tracker'!$C$5="Male",Table!AI130,Table!BA130)</f>
        <v>11.95765194262</v>
      </c>
      <c r="N130" s="49" t="e">
        <f t="shared" si="3"/>
        <v>#N/A</v>
      </c>
      <c r="O130" s="50">
        <v>12.8</v>
      </c>
      <c r="P130" s="52" t="e">
        <f>VLOOKUP(Table!O130,'Baby Growth Tracker'!$D$14:$F$99,3,FALSE)</f>
        <v>#N/A</v>
      </c>
      <c r="Q130" s="49">
        <f>IF('Baby Growth Tracker'!$C$5="Male",Table!AJ130,Table!BB130)</f>
        <v>69.0949120235354</v>
      </c>
      <c r="R130" s="49">
        <f>IF('Baby Growth Tracker'!$C$5="Male",Table!AK130,Table!BC130)</f>
        <v>69.81604726871366</v>
      </c>
      <c r="S130" s="49">
        <f>IF('Baby Growth Tracker'!$C$5="Male",Table!AL130,Table!BD130)</f>
        <v>70.919142012649189</v>
      </c>
      <c r="T130" s="49">
        <f>IF('Baby Growth Tracker'!$C$5="Male",Table!AM130,Table!BE130)</f>
        <v>72.743200178106648</v>
      </c>
      <c r="U130" s="49">
        <f>IF('Baby Growth Tracker'!$C$5="Male",Table!AN130,Table!BF130)</f>
        <v>74.743015133572001</v>
      </c>
      <c r="V130" s="49">
        <f>IF('Baby Growth Tracker'!$C$5="Male",Table!AO130,Table!BG130)</f>
        <v>76.716018664210225</v>
      </c>
      <c r="W130" s="49">
        <f>IF('Baby Growth Tracker'!$C$5="Male",Table!AP130,Table!BH130)</f>
        <v>78.469990142837545</v>
      </c>
      <c r="X130" s="49">
        <f>IF('Baby Growth Tracker'!$C$5="Male",Table!AQ130,Table!BI130)</f>
        <v>79.510202201740995</v>
      </c>
      <c r="Y130" s="49">
        <f>IF('Baby Growth Tracker'!$C$5="Male",Table!AR130,Table!BJ130)</f>
        <v>80.18205124346288</v>
      </c>
      <c r="Z130" s="49" t="e">
        <f t="shared" si="4"/>
        <v>#N/A</v>
      </c>
      <c r="AA130" s="49">
        <v>8.6027870942</v>
      </c>
      <c r="AB130" s="49">
        <v>8.8212953097000018</v>
      </c>
      <c r="AC130" s="49">
        <v>9.1706782982000004</v>
      </c>
      <c r="AD130" s="49">
        <v>9.7915605395000007</v>
      </c>
      <c r="AE130" s="49">
        <v>10.540385472999997</v>
      </c>
      <c r="AF130" s="49">
        <v>11.357599024999999</v>
      </c>
      <c r="AG130" s="49">
        <v>12.157599536999999</v>
      </c>
      <c r="AH130" s="49">
        <v>12.668113777999999</v>
      </c>
      <c r="AI130" s="49">
        <v>13.013195315000001</v>
      </c>
      <c r="AJ130" s="49">
        <v>71.217549363514522</v>
      </c>
      <c r="AK130" s="49">
        <v>71.841178755962076</v>
      </c>
      <c r="AL130" s="49">
        <v>72.81986913532721</v>
      </c>
      <c r="AM130" s="49">
        <v>74.506867490610432</v>
      </c>
      <c r="AN130" s="49">
        <v>76.460957183804993</v>
      </c>
      <c r="AO130" s="49">
        <v>78.504193935462794</v>
      </c>
      <c r="AP130" s="49">
        <v>80.424240343067268</v>
      </c>
      <c r="AQ130" s="49">
        <v>81.612038546566453</v>
      </c>
      <c r="AR130" s="49">
        <v>82.399571075071364</v>
      </c>
      <c r="AS130" s="53">
        <v>8.0049914583609993</v>
      </c>
      <c r="AT130" s="53">
        <v>8.2023227558239995</v>
      </c>
      <c r="AU130" s="53">
        <v>8.5174819399060002</v>
      </c>
      <c r="AV130" s="53">
        <v>9.0764838137419996</v>
      </c>
      <c r="AW130" s="53">
        <v>9.7489602921640017</v>
      </c>
      <c r="AX130" s="53">
        <v>10.480840770019999</v>
      </c>
      <c r="AY130" s="53">
        <v>11.195397934199999</v>
      </c>
      <c r="AZ130" s="53">
        <v>11.650453322620001</v>
      </c>
      <c r="BA130" s="53">
        <v>11.95765194262</v>
      </c>
      <c r="BB130" s="53">
        <v>69.0949120235354</v>
      </c>
      <c r="BC130" s="53">
        <v>69.81604726871366</v>
      </c>
      <c r="BD130" s="53">
        <v>70.919142012649189</v>
      </c>
      <c r="BE130" s="53">
        <v>72.743200178106648</v>
      </c>
      <c r="BF130" s="53">
        <v>74.743015133572001</v>
      </c>
      <c r="BG130" s="53">
        <v>76.716018664210225</v>
      </c>
      <c r="BH130" s="53">
        <v>78.469990142837545</v>
      </c>
      <c r="BI130" s="53">
        <v>79.510202201740995</v>
      </c>
      <c r="BJ130" s="53">
        <v>80.18205124346288</v>
      </c>
    </row>
    <row r="131" spans="1:62">
      <c r="B131" s="54">
        <f t="shared" si="5"/>
        <v>387</v>
      </c>
      <c r="C131" s="50">
        <v>12.9</v>
      </c>
      <c r="D131" s="52" t="e">
        <f>VLOOKUP(Table!C131,'Baby Growth Tracker'!$D$14:$E$99,2,FALSE)</f>
        <v>#N/A</v>
      </c>
      <c r="E131" s="49">
        <f>IF('Baby Growth Tracker'!$C$5="Male",Table!AA131,Table!AS131)</f>
        <v>8.0292909331841997</v>
      </c>
      <c r="F131" s="49">
        <f>IF('Baby Growth Tracker'!$C$5="Male",Table!AB131,Table!AT131)</f>
        <v>8.2268670754377986</v>
      </c>
      <c r="G131" s="49">
        <f>IF('Baby Growth Tracker'!$C$5="Male",Table!AC131,Table!AU131)</f>
        <v>8.5424629188891998</v>
      </c>
      <c r="H131" s="49">
        <f>IF('Baby Growth Tracker'!$C$5="Male",Table!AD131,Table!AV131)</f>
        <v>9.1023811402834998</v>
      </c>
      <c r="I131" s="49">
        <f>IF('Baby Growth Tracker'!$C$5="Male",Table!AE131,Table!AW131)</f>
        <v>9.7762082327693012</v>
      </c>
      <c r="J131" s="49">
        <f>IF('Baby Growth Tracker'!$C$5="Male",Table!AF131,Table!AX131)</f>
        <v>10.509876657358999</v>
      </c>
      <c r="K131" s="49">
        <f>IF('Baby Growth Tracker'!$C$5="Male",Table!AG131,Table!AY131)</f>
        <v>11.226507518225999</v>
      </c>
      <c r="L131" s="49">
        <f>IF('Baby Growth Tracker'!$C$5="Male",Table!AH131,Table!AZ131)</f>
        <v>11.683055411817001</v>
      </c>
      <c r="M131" s="49">
        <f>IF('Baby Growth Tracker'!$C$5="Male",Table!AI131,Table!BA131)</f>
        <v>11.991338031451999</v>
      </c>
      <c r="N131" s="49" t="e">
        <f t="shared" ref="N131:N194" si="6">LOOKUP(D131,E131:M131,$E$1:$M$1)</f>
        <v>#N/A</v>
      </c>
      <c r="O131" s="50">
        <v>12.9</v>
      </c>
      <c r="P131" s="52" t="e">
        <f>VLOOKUP(Table!O131,'Baby Growth Tracker'!$D$14:$F$99,3,FALSE)</f>
        <v>#N/A</v>
      </c>
      <c r="Q131" s="49">
        <f>IF('Baby Growth Tracker'!$C$5="Male",Table!AJ131,Table!BB131)</f>
        <v>69.200369794925805</v>
      </c>
      <c r="R131" s="49">
        <f>IF('Baby Growth Tracker'!$C$5="Male",Table!AK131,Table!BC131)</f>
        <v>69.922649977412618</v>
      </c>
      <c r="S131" s="49">
        <f>IF('Baby Growth Tracker'!$C$5="Male",Table!AL131,Table!BD131)</f>
        <v>71.027534113065627</v>
      </c>
      <c r="T131" s="49">
        <f>IF('Baby Growth Tracker'!$C$5="Male",Table!AM131,Table!BE131)</f>
        <v>72.854649620515175</v>
      </c>
      <c r="U131" s="49">
        <f>IF('Baby Growth Tracker'!$C$5="Male",Table!AN131,Table!BF131)</f>
        <v>74.857952997498799</v>
      </c>
      <c r="V131" s="49">
        <f>IF('Baby Growth Tracker'!$C$5="Male",Table!AO131,Table!BG131)</f>
        <v>76.834533007210041</v>
      </c>
      <c r="W131" s="49">
        <f>IF('Baby Growth Tracker'!$C$5="Male",Table!AP131,Table!BH131)</f>
        <v>78.59179245913036</v>
      </c>
      <c r="X131" s="49">
        <f>IF('Baby Growth Tracker'!$C$5="Male",Table!AQ131,Table!BI131)</f>
        <v>79.634001383023261</v>
      </c>
      <c r="Y131" s="49">
        <f>IF('Baby Growth Tracker'!$C$5="Male",Table!AR131,Table!BJ131)</f>
        <v>80.307158339104575</v>
      </c>
      <c r="Z131" s="49" t="e">
        <f t="shared" ref="Z131:Z194" si="7">LOOKUP(P131,Q131:Y131,$Q$1:$Y$1)</f>
        <v>#N/A</v>
      </c>
      <c r="AA131" s="49">
        <v>8.6256244496000001</v>
      </c>
      <c r="AB131" s="49">
        <v>8.8446389956000022</v>
      </c>
      <c r="AC131" s="49">
        <v>9.1948224946000003</v>
      </c>
      <c r="AD131" s="49">
        <v>9.8171001190000009</v>
      </c>
      <c r="AE131" s="49">
        <v>10.567562633999996</v>
      </c>
      <c r="AF131" s="49">
        <v>11.386508209999999</v>
      </c>
      <c r="AG131" s="49">
        <v>12.188150075999999</v>
      </c>
      <c r="AH131" s="49">
        <v>12.699684393999998</v>
      </c>
      <c r="AI131" s="49">
        <v>13.045443610000001</v>
      </c>
      <c r="AJ131" s="49">
        <v>71.318866640295852</v>
      </c>
      <c r="AK131" s="49">
        <v>71.944200960799691</v>
      </c>
      <c r="AL131" s="49">
        <v>72.925416456896897</v>
      </c>
      <c r="AM131" s="49">
        <v>74.616332216912397</v>
      </c>
      <c r="AN131" s="49">
        <v>76.574263570475097</v>
      </c>
      <c r="AO131" s="49">
        <v>78.620709002605324</v>
      </c>
      <c r="AP131" s="49">
        <v>80.543009653379229</v>
      </c>
      <c r="AQ131" s="49">
        <v>81.731830292794839</v>
      </c>
      <c r="AR131" s="49">
        <v>82.519883063844574</v>
      </c>
      <c r="AS131" s="53">
        <v>8.0292909331841997</v>
      </c>
      <c r="AT131" s="53">
        <v>8.2268670754377986</v>
      </c>
      <c r="AU131" s="53">
        <v>8.5424629188891998</v>
      </c>
      <c r="AV131" s="53">
        <v>9.1023811402834998</v>
      </c>
      <c r="AW131" s="53">
        <v>9.7762082327693012</v>
      </c>
      <c r="AX131" s="53">
        <v>10.509876657358999</v>
      </c>
      <c r="AY131" s="53">
        <v>11.226507518225999</v>
      </c>
      <c r="AZ131" s="53">
        <v>11.683055411817001</v>
      </c>
      <c r="BA131" s="53">
        <v>11.991338031451999</v>
      </c>
      <c r="BB131" s="53">
        <v>69.200369794925805</v>
      </c>
      <c r="BC131" s="53">
        <v>69.922649977412618</v>
      </c>
      <c r="BD131" s="53">
        <v>71.027534113065627</v>
      </c>
      <c r="BE131" s="53">
        <v>72.854649620515175</v>
      </c>
      <c r="BF131" s="53">
        <v>74.857952997498799</v>
      </c>
      <c r="BG131" s="53">
        <v>76.834533007210041</v>
      </c>
      <c r="BH131" s="53">
        <v>78.59179245913036</v>
      </c>
      <c r="BI131" s="53">
        <v>79.634001383023261</v>
      </c>
      <c r="BJ131" s="53">
        <v>80.307158339104575</v>
      </c>
    </row>
    <row r="132" spans="1:62">
      <c r="A132" s="49" t="s">
        <v>11</v>
      </c>
      <c r="B132" s="54">
        <f t="shared" ref="B132:B195" si="8">C132*30</f>
        <v>390</v>
      </c>
      <c r="C132" s="50">
        <v>13</v>
      </c>
      <c r="D132" s="52" t="e">
        <f>VLOOKUP(Table!C132,'Baby Growth Tracker'!$D$14:$E$99,2,FALSE)</f>
        <v>#N/A</v>
      </c>
      <c r="E132" s="49">
        <f>IF('Baby Growth Tracker'!$C$5="Male",Table!AA132,Table!AS132)</f>
        <v>8.0534160814576996</v>
      </c>
      <c r="F132" s="49">
        <f>IF('Baby Growth Tracker'!$C$5="Male",Table!AB132,Table!AT132)</f>
        <v>8.2512361268009684</v>
      </c>
      <c r="G132" s="49">
        <f>IF('Baby Growth Tracker'!$C$5="Male",Table!AC132,Table!AU132)</f>
        <v>8.5672669852474304</v>
      </c>
      <c r="H132" s="49">
        <f>IF('Baby Growth Tracker'!$C$5="Male",Table!AD132,Table!AV132)</f>
        <v>9.1280983018768804</v>
      </c>
      <c r="I132" s="49">
        <f>IF('Baby Growth Tracker'!$C$5="Male",Table!AE132,Table!AW132)</f>
        <v>9.8032717722076015</v>
      </c>
      <c r="J132" s="49">
        <f>IF('Baby Growth Tracker'!$C$5="Male",Table!AF132,Table!AX132)</f>
        <v>10.538723560716699</v>
      </c>
      <c r="K132" s="49">
        <f>IF('Baby Growth Tracker'!$C$5="Male",Table!AG132,Table!AY132)</f>
        <v>11.257424177268499</v>
      </c>
      <c r="L132" s="49">
        <f>IF('Baby Growth Tracker'!$C$5="Male",Table!AH132,Table!AZ132)</f>
        <v>11.715462587030801</v>
      </c>
      <c r="M132" s="49">
        <f>IF('Baby Growth Tracker'!$C$5="Male",Table!AI132,Table!BA132)</f>
        <v>12.024828179209299</v>
      </c>
      <c r="N132" s="49" t="e">
        <f t="shared" si="6"/>
        <v>#N/A</v>
      </c>
      <c r="O132" s="50">
        <v>13</v>
      </c>
      <c r="P132" s="52" t="e">
        <f>VLOOKUP(Table!O132,'Baby Growth Tracker'!$D$14:$F$99,3,FALSE)</f>
        <v>#N/A</v>
      </c>
      <c r="Q132" s="49">
        <f>IF('Baby Growth Tracker'!$C$5="Male",Table!AJ132,Table!BB132)</f>
        <v>69.305432368210006</v>
      </c>
      <c r="R132" s="49">
        <f>IF('Baby Growth Tracker'!$C$5="Male",Table!AK132,Table!BC132)</f>
        <v>70.028852877961114</v>
      </c>
      <c r="S132" s="49">
        <f>IF('Baby Growth Tracker'!$C$5="Male",Table!AL132,Table!BD132)</f>
        <v>71.135520242233753</v>
      </c>
      <c r="T132" s="49">
        <f>IF('Baby Growth Tracker'!$C$5="Male",Table!AM132,Table!BE132)</f>
        <v>72.965685223354612</v>
      </c>
      <c r="U132" s="49">
        <f>IF('Baby Growth Tracker'!$C$5="Male",Table!AN132,Table!BF132)</f>
        <v>74.97247165615272</v>
      </c>
      <c r="V132" s="49">
        <f>IF('Baby Growth Tracker'!$C$5="Male",Table!AO132,Table!BG132)</f>
        <v>76.952626116702859</v>
      </c>
      <c r="W132" s="49">
        <f>IF('Baby Growth Tracker'!$C$5="Male",Table!AP132,Table!BH132)</f>
        <v>78.713174401425846</v>
      </c>
      <c r="X132" s="49">
        <f>IF('Baby Growth Tracker'!$C$5="Male",Table!AQ132,Table!BI132)</f>
        <v>79.75738186221443</v>
      </c>
      <c r="Y132" s="49">
        <f>IF('Baby Growth Tracker'!$C$5="Male",Table!AR132,Table!BJ132)</f>
        <v>80.431848266357633</v>
      </c>
      <c r="Z132" s="49" t="e">
        <f t="shared" si="7"/>
        <v>#N/A</v>
      </c>
      <c r="AA132" s="49">
        <v>8.6484618050000002</v>
      </c>
      <c r="AB132" s="49">
        <v>8.8679826814999991</v>
      </c>
      <c r="AC132" s="49">
        <v>9.2189666910000003</v>
      </c>
      <c r="AD132" s="49">
        <v>9.8426396985000011</v>
      </c>
      <c r="AE132" s="49">
        <v>10.594739794999999</v>
      </c>
      <c r="AF132" s="49">
        <v>11.415417394999999</v>
      </c>
      <c r="AG132" s="49">
        <v>12.218700614999999</v>
      </c>
      <c r="AH132" s="49">
        <v>12.73125501</v>
      </c>
      <c r="AI132" s="49">
        <v>13.077691905</v>
      </c>
      <c r="AJ132" s="49">
        <v>71.419738853028335</v>
      </c>
      <c r="AK132" s="49">
        <v>72.046781218644327</v>
      </c>
      <c r="AL132" s="49">
        <v>73.030525462109182</v>
      </c>
      <c r="AM132" s="49">
        <v>74.725361634445491</v>
      </c>
      <c r="AN132" s="49">
        <v>76.687133815683254</v>
      </c>
      <c r="AO132" s="49">
        <v>78.736783289759956</v>
      </c>
      <c r="AP132" s="49">
        <v>80.661331481359497</v>
      </c>
      <c r="AQ132" s="49">
        <v>81.851169770436883</v>
      </c>
      <c r="AR132" s="49">
        <v>82.639739499913304</v>
      </c>
      <c r="AS132" s="53">
        <v>8.0534160814576996</v>
      </c>
      <c r="AT132" s="53">
        <v>8.2512361268009684</v>
      </c>
      <c r="AU132" s="53">
        <v>8.5672669852474304</v>
      </c>
      <c r="AV132" s="53">
        <v>9.1280983018768804</v>
      </c>
      <c r="AW132" s="53">
        <v>9.8032717722076015</v>
      </c>
      <c r="AX132" s="53">
        <v>10.538723560716699</v>
      </c>
      <c r="AY132" s="53">
        <v>11.257424177268499</v>
      </c>
      <c r="AZ132" s="53">
        <v>11.715462587030801</v>
      </c>
      <c r="BA132" s="53">
        <v>12.024828179209299</v>
      </c>
      <c r="BB132" s="53">
        <v>69.305432368210006</v>
      </c>
      <c r="BC132" s="53">
        <v>70.028852877961114</v>
      </c>
      <c r="BD132" s="53">
        <v>71.135520242233753</v>
      </c>
      <c r="BE132" s="53">
        <v>72.965685223354612</v>
      </c>
      <c r="BF132" s="53">
        <v>74.97247165615272</v>
      </c>
      <c r="BG132" s="53">
        <v>76.952626116702859</v>
      </c>
      <c r="BH132" s="53">
        <v>78.713174401425846</v>
      </c>
      <c r="BI132" s="53">
        <v>79.75738186221443</v>
      </c>
      <c r="BJ132" s="53">
        <v>80.431848266357633</v>
      </c>
    </row>
    <row r="133" spans="1:62">
      <c r="B133" s="54">
        <f t="shared" si="8"/>
        <v>393</v>
      </c>
      <c r="C133" s="50">
        <v>13.1</v>
      </c>
      <c r="D133" s="52" t="e">
        <f>VLOOKUP(Table!C133,'Baby Growth Tracker'!$D$14:$E$99,2,FALSE)</f>
        <v>#N/A</v>
      </c>
      <c r="E133" s="49">
        <f>IF('Baby Growth Tracker'!$C$5="Male",Table!AA133,Table!AS133)</f>
        <v>8.0773685632535184</v>
      </c>
      <c r="F133" s="49">
        <f>IF('Baby Growth Tracker'!$C$5="Male",Table!AB133,Table!AT133)</f>
        <v>8.2754316102189609</v>
      </c>
      <c r="G133" s="49">
        <f>IF('Baby Growth Tracker'!$C$5="Male",Table!AC133,Table!AU133)</f>
        <v>8.5918959068164096</v>
      </c>
      <c r="H133" s="49">
        <f>IF('Baby Growth Tracker'!$C$5="Male",Table!AD133,Table!AV133)</f>
        <v>9.1536371948481481</v>
      </c>
      <c r="I133" s="49">
        <f>IF('Baby Growth Tracker'!$C$5="Male",Table!AE133,Table!AW133)</f>
        <v>9.8301529734351885</v>
      </c>
      <c r="J133" s="49">
        <f>IF('Baby Growth Tracker'!$C$5="Male",Table!AF133,Table!AX133)</f>
        <v>10.567383735814259</v>
      </c>
      <c r="K133" s="49">
        <f>IF('Baby Growth Tracker'!$C$5="Male",Table!AG133,Table!AY133)</f>
        <v>11.288150364220169</v>
      </c>
      <c r="L133" s="49">
        <f>IF('Baby Growth Tracker'!$C$5="Male",Table!AH133,Table!AZ133)</f>
        <v>11.747677430829311</v>
      </c>
      <c r="M133" s="49">
        <f>IF('Baby Growth Tracker'!$C$5="Male",Table!AI133,Table!BA133)</f>
        <v>12.05812505787568</v>
      </c>
      <c r="N133" s="49" t="e">
        <f t="shared" si="6"/>
        <v>#N/A</v>
      </c>
      <c r="O133" s="50">
        <v>13.1</v>
      </c>
      <c r="P133" s="52" t="e">
        <f>VLOOKUP(Table!O133,'Baby Growth Tracker'!$D$14:$F$99,3,FALSE)</f>
        <v>#N/A</v>
      </c>
      <c r="Q133" s="49">
        <f>IF('Baby Growth Tracker'!$C$5="Male",Table!AJ133,Table!BB133)</f>
        <v>69.410103706942152</v>
      </c>
      <c r="R133" s="49">
        <f>IF('Baby Growth Tracker'!$C$5="Male",Table!AK133,Table!BC133)</f>
        <v>70.134659986980068</v>
      </c>
      <c r="S133" s="49">
        <f>IF('Baby Growth Tracker'!$C$5="Male",Table!AL133,Table!BD133)</f>
        <v>71.243104480813514</v>
      </c>
      <c r="T133" s="49">
        <f>IF('Baby Growth Tracker'!$C$5="Male",Table!AM133,Table!BE133)</f>
        <v>73.076311129948991</v>
      </c>
      <c r="U133" s="49">
        <f>IF('Baby Growth Tracker'!$C$5="Male",Table!AN133,Table!BF133)</f>
        <v>75.086575263690321</v>
      </c>
      <c r="V133" s="49">
        <f>IF('Baby Growth Tracker'!$C$5="Male",Table!AO133,Table!BG133)</f>
        <v>77.070302102716937</v>
      </c>
      <c r="W133" s="49">
        <f>IF('Baby Growth Tracker'!$C$5="Male",Table!AP133,Table!BH133)</f>
        <v>78.834139998210773</v>
      </c>
      <c r="X133" s="49">
        <f>IF('Baby Growth Tracker'!$C$5="Male",Table!AQ133,Table!BI133)</f>
        <v>79.880347601796529</v>
      </c>
      <c r="Y133" s="49">
        <f>IF('Baby Growth Tracker'!$C$5="Male",Table!AR133,Table!BJ133)</f>
        <v>80.556124938406256</v>
      </c>
      <c r="Z133" s="49" t="e">
        <f t="shared" si="7"/>
        <v>#N/A</v>
      </c>
      <c r="AA133" s="49">
        <v>8.6712991604000003</v>
      </c>
      <c r="AB133" s="49">
        <v>8.8913263673999996</v>
      </c>
      <c r="AC133" s="49">
        <v>9.2431108874000003</v>
      </c>
      <c r="AD133" s="49">
        <v>9.8681792780000013</v>
      </c>
      <c r="AE133" s="49">
        <v>10.621916956</v>
      </c>
      <c r="AF133" s="49">
        <v>11.444326579999998</v>
      </c>
      <c r="AG133" s="49">
        <v>12.249251154</v>
      </c>
      <c r="AH133" s="49">
        <v>12.762825626</v>
      </c>
      <c r="AI133" s="49">
        <v>13.1099402</v>
      </c>
      <c r="AJ133" s="49">
        <v>71.520170773901029</v>
      </c>
      <c r="AK133" s="49">
        <v>72.148924253841273</v>
      </c>
      <c r="AL133" s="49">
        <v>73.135200804761851</v>
      </c>
      <c r="AM133" s="49">
        <v>74.833960294297682</v>
      </c>
      <c r="AN133" s="49">
        <v>76.79957239238405</v>
      </c>
      <c r="AO133" s="49">
        <v>78.85242124667883</v>
      </c>
      <c r="AP133" s="49">
        <v>80.779210316515048</v>
      </c>
      <c r="AQ133" s="49">
        <v>81.970061524804194</v>
      </c>
      <c r="AR133" s="49">
        <v>82.759144978746221</v>
      </c>
      <c r="AS133" s="53">
        <v>8.0773685632535184</v>
      </c>
      <c r="AT133" s="53">
        <v>8.2754316102189609</v>
      </c>
      <c r="AU133" s="53">
        <v>8.5918959068164096</v>
      </c>
      <c r="AV133" s="53">
        <v>9.1536371948481481</v>
      </c>
      <c r="AW133" s="53">
        <v>9.8301529734351885</v>
      </c>
      <c r="AX133" s="53">
        <v>10.567383735814259</v>
      </c>
      <c r="AY133" s="53">
        <v>11.288150364220169</v>
      </c>
      <c r="AZ133" s="53">
        <v>11.747677430829311</v>
      </c>
      <c r="BA133" s="53">
        <v>12.05812505787568</v>
      </c>
      <c r="BB133" s="53">
        <v>69.410103706942152</v>
      </c>
      <c r="BC133" s="53">
        <v>70.134659986980068</v>
      </c>
      <c r="BD133" s="53">
        <v>71.243104480813514</v>
      </c>
      <c r="BE133" s="53">
        <v>73.076311129948991</v>
      </c>
      <c r="BF133" s="53">
        <v>75.086575263690321</v>
      </c>
      <c r="BG133" s="53">
        <v>77.070302102716937</v>
      </c>
      <c r="BH133" s="53">
        <v>78.834139998210773</v>
      </c>
      <c r="BI133" s="53">
        <v>79.880347601796529</v>
      </c>
      <c r="BJ133" s="53">
        <v>80.556124938406256</v>
      </c>
    </row>
    <row r="134" spans="1:62">
      <c r="B134" s="54">
        <f t="shared" si="8"/>
        <v>396</v>
      </c>
      <c r="C134" s="50">
        <v>13.2</v>
      </c>
      <c r="D134" s="52" t="e">
        <f>VLOOKUP(Table!C134,'Baby Growth Tracker'!$D$14:$E$99,2,FALSE)</f>
        <v>#N/A</v>
      </c>
      <c r="E134" s="49">
        <f>IF('Baby Growth Tracker'!$C$5="Male",Table!AA134,Table!AS134)</f>
        <v>8.10115002778487</v>
      </c>
      <c r="F134" s="49">
        <f>IF('Baby Growth Tracker'!$C$5="Male",Table!AB134,Table!AT134)</f>
        <v>8.29945521457533</v>
      </c>
      <c r="G134" s="49">
        <f>IF('Baby Growth Tracker'!$C$5="Male",Table!AC134,Table!AU134)</f>
        <v>8.6163514390608391</v>
      </c>
      <c r="H134" s="49">
        <f>IF('Baby Growth Tracker'!$C$5="Male",Table!AD134,Table!AV134)</f>
        <v>9.1789997013551119</v>
      </c>
      <c r="I134" s="49">
        <f>IF('Baby Growth Tracker'!$C$5="Male",Table!AE134,Table!AW134)</f>
        <v>9.8568538829622661</v>
      </c>
      <c r="J134" s="49">
        <f>IF('Baby Growth Tracker'!$C$5="Male",Table!AF134,Table!AX134)</f>
        <v>10.595859419414165</v>
      </c>
      <c r="K134" s="49">
        <f>IF('Baby Growth Tracker'!$C$5="Male",Table!AG134,Table!AY134)</f>
        <v>11.318688510612718</v>
      </c>
      <c r="L134" s="49">
        <f>IF('Baby Growth Tracker'!$C$5="Male",Table!AH134,Table!AZ134)</f>
        <v>11.779702502953359</v>
      </c>
      <c r="M134" s="49">
        <f>IF('Baby Growth Tracker'!$C$5="Male",Table!AI134,Table!BA134)</f>
        <v>12.091231315654394</v>
      </c>
      <c r="N134" s="49" t="e">
        <f t="shared" si="6"/>
        <v>#N/A</v>
      </c>
      <c r="O134" s="50">
        <v>13.2</v>
      </c>
      <c r="P134" s="52" t="e">
        <f>VLOOKUP(Table!O134,'Baby Growth Tracker'!$D$14:$F$99,3,FALSE)</f>
        <v>#N/A</v>
      </c>
      <c r="Q134" s="49">
        <f>IF('Baby Growth Tracker'!$C$5="Male",Table!AJ134,Table!BB134)</f>
        <v>69.514387713312189</v>
      </c>
      <c r="R134" s="49">
        <f>IF('Baby Growth Tracker'!$C$5="Male",Table!AK134,Table!BC134)</f>
        <v>70.240075258887416</v>
      </c>
      <c r="S134" s="49">
        <f>IF('Baby Growth Tracker'!$C$5="Male",Table!AL134,Table!BD134)</f>
        <v>71.350290846303807</v>
      </c>
      <c r="T134" s="49">
        <f>IF('Baby Growth Tracker'!$C$5="Male",Table!AM134,Table!BE134)</f>
        <v>73.186531419698568</v>
      </c>
      <c r="U134" s="49">
        <f>IF('Baby Growth Tracker'!$C$5="Male",Table!AN134,Table!BF134)</f>
        <v>75.200267910614073</v>
      </c>
      <c r="V134" s="49">
        <f>IF('Baby Growth Tracker'!$C$5="Male",Table!AO134,Table!BG134)</f>
        <v>77.187565012950486</v>
      </c>
      <c r="W134" s="49">
        <f>IF('Baby Growth Tracker'!$C$5="Male",Table!AP134,Table!BH134)</f>
        <v>78.954693217646692</v>
      </c>
      <c r="X134" s="49">
        <f>IF('Baby Growth Tracker'!$C$5="Male",Table!AQ134,Table!BI134)</f>
        <v>80.002902505465315</v>
      </c>
      <c r="Y134" s="49">
        <f>IF('Baby Growth Tracker'!$C$5="Male",Table!AR134,Table!BJ134)</f>
        <v>80.679992210776206</v>
      </c>
      <c r="Z134" s="49" t="e">
        <f t="shared" si="7"/>
        <v>#N/A</v>
      </c>
      <c r="AA134" s="49">
        <v>8.6941365158000004</v>
      </c>
      <c r="AB134" s="49">
        <v>8.9146700533000001</v>
      </c>
      <c r="AC134" s="49">
        <v>9.2672550838000003</v>
      </c>
      <c r="AD134" s="49">
        <v>9.8937188575000015</v>
      </c>
      <c r="AE134" s="49">
        <v>10.649094117000001</v>
      </c>
      <c r="AF134" s="49">
        <v>11.473235764999998</v>
      </c>
      <c r="AG134" s="49">
        <v>12.279801693</v>
      </c>
      <c r="AH134" s="49">
        <v>12.794396241999999</v>
      </c>
      <c r="AI134" s="49">
        <v>13.142188495000001</v>
      </c>
      <c r="AJ134" s="49">
        <v>71.62016709811644</v>
      </c>
      <c r="AK134" s="49">
        <v>72.250634714713371</v>
      </c>
      <c r="AL134" s="49">
        <v>73.239447064067917</v>
      </c>
      <c r="AM134" s="49">
        <v>74.942132675180403</v>
      </c>
      <c r="AN134" s="49">
        <v>76.911583703124535</v>
      </c>
      <c r="AO134" s="49">
        <v>78.967627253806725</v>
      </c>
      <c r="AP134" s="49">
        <v>80.89665057887791</v>
      </c>
      <c r="AQ134" s="49">
        <v>82.088510030913227</v>
      </c>
      <c r="AR134" s="49">
        <v>82.878104024629693</v>
      </c>
      <c r="AS134" s="53">
        <v>8.10115002778487</v>
      </c>
      <c r="AT134" s="53">
        <v>8.29945521457533</v>
      </c>
      <c r="AU134" s="53">
        <v>8.6163514390608391</v>
      </c>
      <c r="AV134" s="53">
        <v>9.1789997013551119</v>
      </c>
      <c r="AW134" s="53">
        <v>9.8568538829622661</v>
      </c>
      <c r="AX134" s="53">
        <v>10.595859419414165</v>
      </c>
      <c r="AY134" s="53">
        <v>11.318688510612718</v>
      </c>
      <c r="AZ134" s="53">
        <v>11.779702502953359</v>
      </c>
      <c r="BA134" s="53">
        <v>12.091231315654394</v>
      </c>
      <c r="BB134" s="53">
        <v>69.514387713312189</v>
      </c>
      <c r="BC134" s="53">
        <v>70.240075258887416</v>
      </c>
      <c r="BD134" s="53">
        <v>71.350290846303807</v>
      </c>
      <c r="BE134" s="53">
        <v>73.186531419698568</v>
      </c>
      <c r="BF134" s="53">
        <v>75.200267910614073</v>
      </c>
      <c r="BG134" s="53">
        <v>77.187565012950486</v>
      </c>
      <c r="BH134" s="53">
        <v>78.954693217646692</v>
      </c>
      <c r="BI134" s="53">
        <v>80.002902505465315</v>
      </c>
      <c r="BJ134" s="53">
        <v>80.679992210776206</v>
      </c>
    </row>
    <row r="135" spans="1:62">
      <c r="B135" s="54">
        <f t="shared" si="8"/>
        <v>399</v>
      </c>
      <c r="C135" s="50">
        <v>13.3</v>
      </c>
      <c r="D135" s="52" t="e">
        <f>VLOOKUP(Table!C135,'Baby Growth Tracker'!$D$14:$E$99,2,FALSE)</f>
        <v>#N/A</v>
      </c>
      <c r="E135" s="49">
        <f>IF('Baby Growth Tracker'!$C$5="Male",Table!AA135,Table!AS135)</f>
        <v>8.1247621134536434</v>
      </c>
      <c r="F135" s="49">
        <f>IF('Baby Growth Tracker'!$C$5="Male",Table!AB135,Table!AT135)</f>
        <v>8.3233086173840132</v>
      </c>
      <c r="G135" s="49">
        <f>IF('Baby Growth Tracker'!$C$5="Male",Table!AC135,Table!AU135)</f>
        <v>8.6406353251353156</v>
      </c>
      <c r="H135" s="49">
        <f>IF('Baby Growth Tracker'!$C$5="Male",Table!AD135,Table!AV135)</f>
        <v>9.2041876894650247</v>
      </c>
      <c r="I135" s="49">
        <f>IF('Baby Growth Tracker'!$C$5="Male",Table!AE135,Table!AW135)</f>
        <v>9.8833765309514856</v>
      </c>
      <c r="J135" s="49">
        <f>IF('Baby Growth Tracker'!$C$5="Male",Table!AF135,Table!AX135)</f>
        <v>10.624152829439243</v>
      </c>
      <c r="K135" s="49">
        <f>IF('Baby Growth Tracker'!$C$5="Male",Table!AG135,Table!AY135)</f>
        <v>11.349041026752996</v>
      </c>
      <c r="L135" s="49">
        <f>IF('Baby Growth Tracker'!$C$5="Male",Table!AH135,Table!AZ135)</f>
        <v>11.811540340460994</v>
      </c>
      <c r="M135" s="49">
        <f>IF('Baby Growth Tracker'!$C$5="Male",Table!AI135,Table!BA135)</f>
        <v>12.124149577116921</v>
      </c>
      <c r="N135" s="49" t="e">
        <f t="shared" si="6"/>
        <v>#N/A</v>
      </c>
      <c r="O135" s="50">
        <v>13.3</v>
      </c>
      <c r="P135" s="52" t="e">
        <f>VLOOKUP(Table!O135,'Baby Growth Tracker'!$D$14:$F$99,3,FALSE)</f>
        <v>#N/A</v>
      </c>
      <c r="Q135" s="49">
        <f>IF('Baby Growth Tracker'!$C$5="Male",Table!AJ135,Table!BB135)</f>
        <v>69.618288229391865</v>
      </c>
      <c r="R135" s="49">
        <f>IF('Baby Growth Tracker'!$C$5="Male",Table!AK135,Table!BC135)</f>
        <v>70.345102587160056</v>
      </c>
      <c r="S135" s="49">
        <f>IF('Baby Growth Tracker'!$C$5="Male",Table!AL135,Table!BD135)</f>
        <v>71.457083294321947</v>
      </c>
      <c r="T135" s="49">
        <f>IF('Baby Growth Tracker'!$C$5="Male",Table!AM135,Table!BE135)</f>
        <v>73.296350109371005</v>
      </c>
      <c r="U135" s="49">
        <f>IF('Baby Growth Tracker'!$C$5="Male",Table!AN135,Table!BF135)</f>
        <v>75.313553625051981</v>
      </c>
      <c r="V135" s="49">
        <f>IF('Baby Growth Tracker'!$C$5="Male",Table!AO135,Table!BG135)</f>
        <v>77.304418834015593</v>
      </c>
      <c r="W135" s="49">
        <f>IF('Baby Growth Tracker'!$C$5="Male",Table!AP135,Table!BH135)</f>
        <v>79.074837968762267</v>
      </c>
      <c r="X135" s="49">
        <f>IF('Baby Growth Tracker'!$C$5="Male",Table!AQ135,Table!BI135)</f>
        <v>80.125050419283411</v>
      </c>
      <c r="Y135" s="49">
        <f>IF('Baby Growth Tracker'!$C$5="Male",Table!AR135,Table!BJ135)</f>
        <v>80.803453882459209</v>
      </c>
      <c r="Z135" s="49" t="e">
        <f t="shared" si="7"/>
        <v>#N/A</v>
      </c>
      <c r="AA135" s="49">
        <v>8.7169738712000004</v>
      </c>
      <c r="AB135" s="49">
        <v>8.9380137392000005</v>
      </c>
      <c r="AC135" s="49">
        <v>9.2913992802000003</v>
      </c>
      <c r="AD135" s="49">
        <v>9.9192584370000016</v>
      </c>
      <c r="AE135" s="49">
        <v>10.676271278000002</v>
      </c>
      <c r="AF135" s="49">
        <v>11.502144949999998</v>
      </c>
      <c r="AG135" s="49">
        <v>12.310352232</v>
      </c>
      <c r="AH135" s="49">
        <v>12.825966857999999</v>
      </c>
      <c r="AI135" s="49">
        <v>13.174436790000001</v>
      </c>
      <c r="AJ135" s="49">
        <v>71.719732445501208</v>
      </c>
      <c r="AK135" s="49">
        <v>72.35191717514715</v>
      </c>
      <c r="AL135" s="49">
        <v>73.343268746205382</v>
      </c>
      <c r="AM135" s="49">
        <v>75.049883184922933</v>
      </c>
      <c r="AN135" s="49">
        <v>77.023172081488312</v>
      </c>
      <c r="AO135" s="49">
        <v>79.082405623693589</v>
      </c>
      <c r="AP135" s="49">
        <v>81.013656620414693</v>
      </c>
      <c r="AQ135" s="49">
        <v>82.206519694909701</v>
      </c>
      <c r="AR135" s="49">
        <v>82.996621092110459</v>
      </c>
      <c r="AS135" s="53">
        <v>8.1247621134536434</v>
      </c>
      <c r="AT135" s="53">
        <v>8.3233086173840132</v>
      </c>
      <c r="AU135" s="53">
        <v>8.6406353251353156</v>
      </c>
      <c r="AV135" s="53">
        <v>9.2041876894650247</v>
      </c>
      <c r="AW135" s="53">
        <v>9.8833765309514856</v>
      </c>
      <c r="AX135" s="53">
        <v>10.624152829439243</v>
      </c>
      <c r="AY135" s="53">
        <v>11.349041026752996</v>
      </c>
      <c r="AZ135" s="53">
        <v>11.811540340460994</v>
      </c>
      <c r="BA135" s="53">
        <v>12.124149577116921</v>
      </c>
      <c r="BB135" s="53">
        <v>69.618288229391865</v>
      </c>
      <c r="BC135" s="53">
        <v>70.345102587160056</v>
      </c>
      <c r="BD135" s="53">
        <v>71.457083294321947</v>
      </c>
      <c r="BE135" s="53">
        <v>73.296350109371005</v>
      </c>
      <c r="BF135" s="53">
        <v>75.313553625051981</v>
      </c>
      <c r="BG135" s="53">
        <v>77.304418834015593</v>
      </c>
      <c r="BH135" s="53">
        <v>79.074837968762267</v>
      </c>
      <c r="BI135" s="53">
        <v>80.125050419283411</v>
      </c>
      <c r="BJ135" s="53">
        <v>80.803453882459209</v>
      </c>
    </row>
    <row r="136" spans="1:62">
      <c r="B136" s="54">
        <f t="shared" si="8"/>
        <v>402</v>
      </c>
      <c r="C136" s="50">
        <v>13.4</v>
      </c>
      <c r="D136" s="52" t="e">
        <f>VLOOKUP(Table!C136,'Baby Growth Tracker'!$D$14:$E$99,2,FALSE)</f>
        <v>#N/A</v>
      </c>
      <c r="E136" s="49">
        <f>IF('Baby Growth Tracker'!$C$5="Male",Table!AA136,Table!AS136)</f>
        <v>8.1482064478980298</v>
      </c>
      <c r="F136" s="49">
        <f>IF('Baby Growth Tracker'!$C$5="Male",Table!AB136,Table!AT136)</f>
        <v>8.3469934848416578</v>
      </c>
      <c r="G136" s="49">
        <f>IF('Baby Growth Tracker'!$C$5="Male",Table!AC136,Table!AU136)</f>
        <v>8.664749295945084</v>
      </c>
      <c r="H136" s="49">
        <f>IF('Baby Growth Tracker'!$C$5="Male",Table!AD136,Table!AV136)</f>
        <v>9.2292030132317358</v>
      </c>
      <c r="I136" s="49">
        <f>IF('Baby Growth Tracker'!$C$5="Male",Table!AE136,Table!AW136)</f>
        <v>9.9097229313157076</v>
      </c>
      <c r="J136" s="49">
        <f>IF('Baby Growth Tracker'!$C$5="Male",Table!AF136,Table!AX136)</f>
        <v>10.652266165090861</v>
      </c>
      <c r="K136" s="49">
        <f>IF('Baby Growth Tracker'!$C$5="Male",Table!AG136,Table!AY136)</f>
        <v>11.379210301858331</v>
      </c>
      <c r="L136" s="49">
        <f>IF('Baby Growth Tracker'!$C$5="Male",Table!AH136,Table!AZ136)</f>
        <v>11.843193457871248</v>
      </c>
      <c r="M136" s="49">
        <f>IF('Baby Growth Tracker'!$C$5="Male",Table!AI136,Table!BA136)</f>
        <v>12.156882443351417</v>
      </c>
      <c r="N136" s="49" t="e">
        <f t="shared" si="6"/>
        <v>#N/A</v>
      </c>
      <c r="O136" s="50">
        <v>13.4</v>
      </c>
      <c r="P136" s="52" t="e">
        <f>VLOOKUP(Table!O136,'Baby Growth Tracker'!$D$14:$F$99,3,FALSE)</f>
        <v>#N/A</v>
      </c>
      <c r="Q136" s="49">
        <f>IF('Baby Growth Tracker'!$C$5="Male",Table!AJ136,Table!BB136)</f>
        <v>69.721809038350202</v>
      </c>
      <c r="R136" s="49">
        <f>IF('Baby Growth Tracker'!$C$5="Male",Table!AK136,Table!BC136)</f>
        <v>70.449745805564731</v>
      </c>
      <c r="S136" s="49">
        <f>IF('Baby Growth Tracker'!$C$5="Male",Table!AL136,Table!BD136)</f>
        <v>71.563485719851798</v>
      </c>
      <c r="T136" s="49">
        <f>IF('Baby Growth Tracker'!$C$5="Male",Table!AM136,Table!BE136)</f>
        <v>73.405771154360863</v>
      </c>
      <c r="U136" s="49">
        <f>IF('Baby Growth Tracker'!$C$5="Male",Table!AN136,Table!BF136)</f>
        <v>75.426436374005959</v>
      </c>
      <c r="V136" s="49">
        <f>IF('Baby Growth Tracker'!$C$5="Male",Table!AO136,Table!BG136)</f>
        <v>77.420867492651979</v>
      </c>
      <c r="W136" s="49">
        <f>IF('Baby Growth Tracker'!$C$5="Male",Table!AP136,Table!BH136)</f>
        <v>79.19457810261693</v>
      </c>
      <c r="X136" s="49">
        <f>IF('Baby Growth Tracker'!$C$5="Male",Table!AQ136,Table!BI136)</f>
        <v>80.246795132805929</v>
      </c>
      <c r="Y136" s="49">
        <f>IF('Baby Growth Tracker'!$C$5="Male",Table!AR136,Table!BJ136)</f>
        <v>80.926513697010677</v>
      </c>
      <c r="Z136" s="49" t="e">
        <f t="shared" si="7"/>
        <v>#N/A</v>
      </c>
      <c r="AA136" s="49">
        <v>8.7398112266000005</v>
      </c>
      <c r="AB136" s="49">
        <v>8.961357425100001</v>
      </c>
      <c r="AC136" s="49">
        <v>9.3155434766000003</v>
      </c>
      <c r="AD136" s="49">
        <v>9.9447980165000018</v>
      </c>
      <c r="AE136" s="49">
        <v>10.703448439000002</v>
      </c>
      <c r="AF136" s="49">
        <v>11.531054134999998</v>
      </c>
      <c r="AG136" s="49">
        <v>12.340902771</v>
      </c>
      <c r="AH136" s="49">
        <v>12.857537473999999</v>
      </c>
      <c r="AI136" s="49">
        <v>13.206685085000002</v>
      </c>
      <c r="AJ136" s="49">
        <v>71.818871362076194</v>
      </c>
      <c r="AK136" s="49">
        <v>72.452776136139008</v>
      </c>
      <c r="AL136" s="49">
        <v>73.446670285828276</v>
      </c>
      <c r="AM136" s="49">
        <v>75.157216161929568</v>
      </c>
      <c r="AN136" s="49">
        <v>77.134341793503921</v>
      </c>
      <c r="AO136" s="49">
        <v>79.196760602372265</v>
      </c>
      <c r="AP136" s="49">
        <v>81.130232726401488</v>
      </c>
      <c r="AQ136" s="49">
        <v>82.324094855458</v>
      </c>
      <c r="AR136" s="49">
        <v>83.114700567402991</v>
      </c>
      <c r="AS136" s="53">
        <v>8.1482064478980298</v>
      </c>
      <c r="AT136" s="53">
        <v>8.3469934848416578</v>
      </c>
      <c r="AU136" s="53">
        <v>8.664749295945084</v>
      </c>
      <c r="AV136" s="53">
        <v>9.2292030132317358</v>
      </c>
      <c r="AW136" s="53">
        <v>9.9097229313157076</v>
      </c>
      <c r="AX136" s="53">
        <v>10.652266165090861</v>
      </c>
      <c r="AY136" s="53">
        <v>11.379210301858331</v>
      </c>
      <c r="AZ136" s="53">
        <v>11.843193457871248</v>
      </c>
      <c r="BA136" s="53">
        <v>12.156882443351417</v>
      </c>
      <c r="BB136" s="53">
        <v>69.721809038350202</v>
      </c>
      <c r="BC136" s="53">
        <v>70.449745805564731</v>
      </c>
      <c r="BD136" s="53">
        <v>71.563485719851798</v>
      </c>
      <c r="BE136" s="53">
        <v>73.405771154360863</v>
      </c>
      <c r="BF136" s="53">
        <v>75.426436374005959</v>
      </c>
      <c r="BG136" s="53">
        <v>77.420867492651979</v>
      </c>
      <c r="BH136" s="53">
        <v>79.19457810261693</v>
      </c>
      <c r="BI136" s="53">
        <v>80.246795132805929</v>
      </c>
      <c r="BJ136" s="53">
        <v>80.926513697010677</v>
      </c>
    </row>
    <row r="137" spans="1:62">
      <c r="A137" s="49" t="s">
        <v>11</v>
      </c>
      <c r="B137" s="54">
        <f t="shared" si="8"/>
        <v>405</v>
      </c>
      <c r="C137" s="50">
        <v>13.5</v>
      </c>
      <c r="D137" s="52" t="e">
        <f>VLOOKUP(Table!C137,'Baby Growth Tracker'!$D$14:$E$99,2,FALSE)</f>
        <v>#N/A</v>
      </c>
      <c r="E137" s="49">
        <f>IF('Baby Growth Tracker'!$C$5="Male",Table!AA137,Table!AS137)</f>
        <v>8.1793555520000005</v>
      </c>
      <c r="F137" s="49">
        <f>IF('Baby Growth Tracker'!$C$5="Male",Table!AB137,Table!AT137)</f>
        <v>8.3784254239999996</v>
      </c>
      <c r="G137" s="49">
        <f>IF('Baby Growth Tracker'!$C$5="Male",Table!AC137,Table!AU137)</f>
        <v>8.6966841469999991</v>
      </c>
      <c r="H137" s="49">
        <f>IF('Baby Growth Tracker'!$C$5="Male",Table!AD137,Table!AV137)</f>
        <v>9.2621850890000008</v>
      </c>
      <c r="I137" s="49">
        <f>IF('Baby Growth Tracker'!$C$5="Male",Table!AE137,Table!AW137)</f>
        <v>9.9442260630000003</v>
      </c>
      <c r="J137" s="49">
        <f>IF('Baby Growth Tracker'!$C$5="Male",Table!AF137,Table!AX137)</f>
        <v>10.68874201</v>
      </c>
      <c r="K137" s="49">
        <f>IF('Baby Growth Tracker'!$C$5="Male",Table!AG137,Table!AY137)</f>
        <v>11.417919700000001</v>
      </c>
      <c r="L137" s="49">
        <f>IF('Baby Growth Tracker'!$C$5="Male",Table!AH137,Table!AZ137)</f>
        <v>11.88347697</v>
      </c>
      <c r="M137" s="49">
        <f>IF('Baby Growth Tracker'!$C$5="Male",Table!AI137,Table!BA137)</f>
        <v>12.19829279</v>
      </c>
      <c r="N137" s="49" t="e">
        <f t="shared" si="6"/>
        <v>#N/A</v>
      </c>
      <c r="O137" s="50">
        <v>13.5</v>
      </c>
      <c r="P137" s="52" t="e">
        <f>VLOOKUP(Table!O137,'Baby Growth Tracker'!$D$14:$F$99,3,FALSE)</f>
        <v>#N/A</v>
      </c>
      <c r="Q137" s="49">
        <f>IF('Baby Growth Tracker'!$C$5="Male",Table!AJ137,Table!BB137)</f>
        <v>69.842804738036776</v>
      </c>
      <c r="R137" s="49">
        <f>IF('Baby Growth Tracker'!$C$5="Male",Table!AK137,Table!BC137)</f>
        <v>70.572067912174461</v>
      </c>
      <c r="S137" s="49">
        <f>IF('Baby Growth Tracker'!$C$5="Male",Table!AL137,Table!BD137)</f>
        <v>71.687839598204931</v>
      </c>
      <c r="T137" s="49">
        <f>IF('Baby Growth Tracker'!$C$5="Male",Table!AM137,Table!BE137)</f>
        <v>73.533491196879822</v>
      </c>
      <c r="U137" s="49">
        <f>IF('Baby Growth Tracker'!$C$5="Male",Table!AN137,Table!BF137)</f>
        <v>75.557854397</v>
      </c>
      <c r="V137" s="49">
        <f>IF('Baby Growth Tracker'!$C$5="Male",Table!AO137,Table!BG137)</f>
        <v>77.555939635004179</v>
      </c>
      <c r="W137" s="49">
        <f>IF('Baby Growth Tracker'!$C$5="Male",Table!AP137,Table!BH137)</f>
        <v>79.332902044041504</v>
      </c>
      <c r="X137" s="49">
        <f>IF('Baby Growth Tracker'!$C$5="Male",Table!AQ137,Table!BI137)</f>
        <v>80.387048595795946</v>
      </c>
      <c r="Y137" s="49">
        <f>IF('Baby Growth Tracker'!$C$5="Male",Table!AR137,Table!BJ137)</f>
        <v>81.068013664563466</v>
      </c>
      <c r="Z137" s="49" t="e">
        <f t="shared" si="7"/>
        <v>#N/A</v>
      </c>
      <c r="AA137" s="49">
        <v>8.7626485820000006</v>
      </c>
      <c r="AB137" s="49">
        <v>8.9847011109999997</v>
      </c>
      <c r="AC137" s="49">
        <v>9.3396876730000002</v>
      </c>
      <c r="AD137" s="49">
        <v>9.9703375960000002</v>
      </c>
      <c r="AE137" s="49">
        <v>10.7306256</v>
      </c>
      <c r="AF137" s="49">
        <v>11.55996332</v>
      </c>
      <c r="AG137" s="49">
        <v>12.37145331</v>
      </c>
      <c r="AH137" s="49">
        <v>12.889108090000001</v>
      </c>
      <c r="AI137" s="49">
        <v>13.238933380000001</v>
      </c>
      <c r="AJ137" s="49">
        <v>71.937697206936903</v>
      </c>
      <c r="AK137" s="49">
        <v>72.573183808992027</v>
      </c>
      <c r="AL137" s="49">
        <v>73.569459215762421</v>
      </c>
      <c r="AM137" s="49">
        <v>75.283801891402945</v>
      </c>
      <c r="AN137" s="49">
        <v>77.264799111000002</v>
      </c>
      <c r="AO137" s="49">
        <v>79.330606692699646</v>
      </c>
      <c r="AP137" s="49">
        <v>81.266595660305214</v>
      </c>
      <c r="AQ137" s="49">
        <v>82.461668647254456</v>
      </c>
      <c r="AR137" s="49">
        <v>83.252924278107741</v>
      </c>
      <c r="AS137" s="53">
        <v>8.1793555520000005</v>
      </c>
      <c r="AT137" s="53">
        <v>8.3784254239999996</v>
      </c>
      <c r="AU137" s="53">
        <v>8.6966841469999991</v>
      </c>
      <c r="AV137" s="53">
        <v>9.2621850890000008</v>
      </c>
      <c r="AW137" s="53">
        <v>9.9442260630000003</v>
      </c>
      <c r="AX137" s="53">
        <v>10.68874201</v>
      </c>
      <c r="AY137" s="53">
        <v>11.417919700000001</v>
      </c>
      <c r="AZ137" s="53">
        <v>11.88347697</v>
      </c>
      <c r="BA137" s="53">
        <v>12.19829279</v>
      </c>
      <c r="BB137" s="53">
        <v>69.842804738036776</v>
      </c>
      <c r="BC137" s="53">
        <v>70.572067912174461</v>
      </c>
      <c r="BD137" s="53">
        <v>71.687839598204931</v>
      </c>
      <c r="BE137" s="53">
        <v>73.533491196879822</v>
      </c>
      <c r="BF137" s="53">
        <v>75.557854397</v>
      </c>
      <c r="BG137" s="53">
        <v>77.555939635004179</v>
      </c>
      <c r="BH137" s="53">
        <v>79.332902044041504</v>
      </c>
      <c r="BI137" s="53">
        <v>80.387048595795946</v>
      </c>
      <c r="BJ137" s="53">
        <v>81.068013664563466</v>
      </c>
    </row>
    <row r="138" spans="1:62">
      <c r="B138" s="54">
        <f t="shared" si="8"/>
        <v>408</v>
      </c>
      <c r="C138" s="50">
        <v>13.6</v>
      </c>
      <c r="D138" s="52" t="e">
        <f>VLOOKUP(Table!C138,'Baby Growth Tracker'!$D$14:$E$99,2,FALSE)</f>
        <v>#N/A</v>
      </c>
      <c r="E138" s="49">
        <f>IF('Baby Growth Tracker'!$C$5="Male",Table!AA138,Table!AS138)</f>
        <v>8.2023943523000007</v>
      </c>
      <c r="F138" s="49">
        <f>IF('Baby Growth Tracker'!$C$5="Male",Table!AB138,Table!AT138)</f>
        <v>8.4017014830000001</v>
      </c>
      <c r="G138" s="49">
        <f>IF('Baby Growth Tracker'!$C$5="Male",Table!AC138,Table!AU138)</f>
        <v>8.7203836857999999</v>
      </c>
      <c r="H138" s="49">
        <f>IF('Baby Growth Tracker'!$C$5="Male",Table!AD138,Table!AV138)</f>
        <v>9.2867750340000015</v>
      </c>
      <c r="I138" s="49">
        <f>IF('Baby Growth Tracker'!$C$5="Male",Table!AE138,Table!AW138)</f>
        <v>9.9701328537000009</v>
      </c>
      <c r="J138" s="49">
        <f>IF('Baby Growth Tracker'!$C$5="Male",Table!AF138,Table!AX138)</f>
        <v>10.716399914</v>
      </c>
      <c r="K138" s="49">
        <f>IF('Baby Growth Tracker'!$C$5="Male",Table!AG138,Table!AY138)</f>
        <v>11.44761886</v>
      </c>
      <c r="L138" s="49">
        <f>IF('Baby Growth Tracker'!$C$5="Male",Table!AH138,Table!AZ138)</f>
        <v>11.914651526</v>
      </c>
      <c r="M138" s="49">
        <f>IF('Baby Growth Tracker'!$C$5="Male",Table!AI138,Table!BA138)</f>
        <v>12.230541962</v>
      </c>
      <c r="N138" s="49" t="e">
        <f t="shared" si="6"/>
        <v>#N/A</v>
      </c>
      <c r="O138" s="50">
        <v>13.6</v>
      </c>
      <c r="P138" s="52" t="e">
        <f>VLOOKUP(Table!O138,'Baby Growth Tracker'!$D$14:$F$99,3,FALSE)</f>
        <v>#N/A</v>
      </c>
      <c r="Q138" s="49">
        <f>IF('Baby Growth Tracker'!$C$5="Male",Table!AJ138,Table!BB138)</f>
        <v>69.945397819130648</v>
      </c>
      <c r="R138" s="49">
        <f>IF('Baby Growth Tracker'!$C$5="Male",Table!AK138,Table!BC138)</f>
        <v>70.675772343336376</v>
      </c>
      <c r="S138" s="49">
        <f>IF('Baby Growth Tracker'!$C$5="Male",Table!AL138,Table!BD138)</f>
        <v>71.793288693016237</v>
      </c>
      <c r="T138" s="49">
        <f>IF('Baby Growth Tracker'!$C$5="Male",Table!AM138,Table!BE138)</f>
        <v>73.641941012348127</v>
      </c>
      <c r="U138" s="49">
        <f>IF('Baby Growth Tracker'!$C$5="Male",Table!AN138,Table!BF138)</f>
        <v>75.669754828600006</v>
      </c>
      <c r="V138" s="49">
        <f>IF('Baby Growth Tracker'!$C$5="Male",Table!AO138,Table!BG138)</f>
        <v>77.671403476495968</v>
      </c>
      <c r="W138" s="49">
        <f>IF('Baby Growth Tracker'!$C$5="Male",Table!AP138,Table!BH138)</f>
        <v>79.451661937208755</v>
      </c>
      <c r="X138" s="49">
        <f>IF('Baby Growth Tracker'!$C$5="Male",Table!AQ138,Table!BI138)</f>
        <v>80.507818721845538</v>
      </c>
      <c r="Y138" s="49">
        <f>IF('Baby Growth Tracker'!$C$5="Male",Table!AR138,Table!BJ138)</f>
        <v>81.190103682977764</v>
      </c>
      <c r="Z138" s="49" t="e">
        <f t="shared" si="7"/>
        <v>#N/A</v>
      </c>
      <c r="AA138" s="49">
        <v>8.7835244525</v>
      </c>
      <c r="AB138" s="49">
        <v>9.0060532428000002</v>
      </c>
      <c r="AC138" s="49">
        <v>9.3617911425999996</v>
      </c>
      <c r="AD138" s="49">
        <v>9.9937456143999999</v>
      </c>
      <c r="AE138" s="49">
        <v>10.755555522</v>
      </c>
      <c r="AF138" s="49">
        <v>11.586491086999999</v>
      </c>
      <c r="AG138" s="49">
        <v>12.399482842999999</v>
      </c>
      <c r="AH138" s="49">
        <v>12.918064300000001</v>
      </c>
      <c r="AI138" s="49">
        <v>13.268502213000001</v>
      </c>
      <c r="AJ138" s="49">
        <v>72.035780511138739</v>
      </c>
      <c r="AK138" s="49">
        <v>72.67299505928402</v>
      </c>
      <c r="AL138" s="49">
        <v>73.67182276549066</v>
      </c>
      <c r="AM138" s="49">
        <v>75.390106479357797</v>
      </c>
      <c r="AN138" s="49">
        <v>77.374941508600003</v>
      </c>
      <c r="AO138" s="49">
        <v>79.443925915768332</v>
      </c>
      <c r="AP138" s="49">
        <v>81.382121247922228</v>
      </c>
      <c r="AQ138" s="49">
        <v>82.578181785379996</v>
      </c>
      <c r="AR138" s="49">
        <v>83.369933420213073</v>
      </c>
      <c r="AS138" s="53">
        <v>8.2023943523000007</v>
      </c>
      <c r="AT138" s="53">
        <v>8.4017014830000001</v>
      </c>
      <c r="AU138" s="53">
        <v>8.7203836857999999</v>
      </c>
      <c r="AV138" s="53">
        <v>9.2867750340000015</v>
      </c>
      <c r="AW138" s="53">
        <v>9.9701328537000009</v>
      </c>
      <c r="AX138" s="53">
        <v>10.716399914</v>
      </c>
      <c r="AY138" s="53">
        <v>11.44761886</v>
      </c>
      <c r="AZ138" s="53">
        <v>11.914651526</v>
      </c>
      <c r="BA138" s="53">
        <v>12.230541962</v>
      </c>
      <c r="BB138" s="53">
        <v>69.945397819130648</v>
      </c>
      <c r="BC138" s="53">
        <v>70.675772343336376</v>
      </c>
      <c r="BD138" s="53">
        <v>71.793288693016237</v>
      </c>
      <c r="BE138" s="53">
        <v>73.641941012348127</v>
      </c>
      <c r="BF138" s="53">
        <v>75.669754828600006</v>
      </c>
      <c r="BG138" s="53">
        <v>77.671403476495968</v>
      </c>
      <c r="BH138" s="53">
        <v>79.451661937208755</v>
      </c>
      <c r="BI138" s="53">
        <v>80.507818721845538</v>
      </c>
      <c r="BJ138" s="53">
        <v>81.190103682977764</v>
      </c>
    </row>
    <row r="139" spans="1:62">
      <c r="B139" s="54">
        <f t="shared" si="8"/>
        <v>411</v>
      </c>
      <c r="C139" s="50">
        <v>13.7</v>
      </c>
      <c r="D139" s="52" t="e">
        <f>VLOOKUP(Table!C139,'Baby Growth Tracker'!$D$14:$E$99,2,FALSE)</f>
        <v>#N/A</v>
      </c>
      <c r="E139" s="49">
        <f>IF('Baby Growth Tracker'!$C$5="Male",Table!AA139,Table!AS139)</f>
        <v>8.2252707095200002</v>
      </c>
      <c r="F139" s="49">
        <f>IF('Baby Growth Tracker'!$C$5="Male",Table!AB139,Table!AT139)</f>
        <v>8.4248144526199997</v>
      </c>
      <c r="G139" s="49">
        <f>IF('Baby Growth Tracker'!$C$5="Male",Table!AC139,Table!AU139)</f>
        <v>8.7439189867899998</v>
      </c>
      <c r="H139" s="49">
        <f>IF('Baby Growth Tracker'!$C$5="Male",Table!AD139,Table!AV139)</f>
        <v>9.3111984323000012</v>
      </c>
      <c r="I139" s="49">
        <f>IF('Baby Growth Tracker'!$C$5="Male",Table!AE139,Table!AW139)</f>
        <v>9.9958700836300007</v>
      </c>
      <c r="J139" s="49">
        <f>IF('Baby Growth Tracker'!$C$5="Male",Table!AF139,Table!AX139)</f>
        <v>10.743885085100001</v>
      </c>
      <c r="K139" s="49">
        <f>IF('Baby Growth Tracker'!$C$5="Male",Table!AG139,Table!AY139)</f>
        <v>11.4771427848</v>
      </c>
      <c r="L139" s="49">
        <f>IF('Baby Growth Tracker'!$C$5="Male",Table!AH139,Table!AZ139)</f>
        <v>11.9456498011</v>
      </c>
      <c r="M139" s="49">
        <f>IF('Baby Growth Tracker'!$C$5="Male",Table!AI139,Table!BA139)</f>
        <v>12.262614474999999</v>
      </c>
      <c r="N139" s="49" t="e">
        <f t="shared" si="6"/>
        <v>#N/A</v>
      </c>
      <c r="O139" s="50">
        <v>13.7</v>
      </c>
      <c r="P139" s="52" t="e">
        <f>VLOOKUP(Table!O139,'Baby Growth Tracker'!$D$14:$F$99,3,FALSE)</f>
        <v>#N/A</v>
      </c>
      <c r="Q139" s="49">
        <f>IF('Baby Growth Tracker'!$C$5="Male",Table!AJ139,Table!BB139)</f>
        <v>70.047624984769527</v>
      </c>
      <c r="R139" s="49">
        <f>IF('Baby Growth Tracker'!$C$5="Male",Table!AK139,Table!BC139)</f>
        <v>70.779106641418011</v>
      </c>
      <c r="S139" s="49">
        <f>IF('Baby Growth Tracker'!$C$5="Male",Table!AL139,Table!BD139)</f>
        <v>71.898361963827199</v>
      </c>
      <c r="T139" s="49">
        <f>IF('Baby Growth Tracker'!$C$5="Male",Table!AM139,Table!BE139)</f>
        <v>73.750007593048451</v>
      </c>
      <c r="U139" s="49">
        <f>IF('Baby Growth Tracker'!$C$5="Male",Table!AN139,Table!BF139)</f>
        <v>75.781266728470001</v>
      </c>
      <c r="V139" s="49">
        <f>IF('Baby Growth Tracker'!$C$5="Male",Table!AO139,Table!BG139)</f>
        <v>77.78647641547002</v>
      </c>
      <c r="W139" s="49">
        <f>IF('Baby Growth Tracker'!$C$5="Male",Table!AP139,Table!BH139)</f>
        <v>79.570031165753747</v>
      </c>
      <c r="X139" s="49">
        <f>IF('Baby Growth Tracker'!$C$5="Male",Table!AQ139,Table!BI139)</f>
        <v>80.628199354148734</v>
      </c>
      <c r="Y139" s="49">
        <f>IF('Baby Growth Tracker'!$C$5="Male",Table!AR139,Table!BJ139)</f>
        <v>81.311805367687413</v>
      </c>
      <c r="Z139" s="49" t="e">
        <f t="shared" si="7"/>
        <v>#N/A</v>
      </c>
      <c r="AA139" s="49">
        <v>8.8044003229999994</v>
      </c>
      <c r="AB139" s="49">
        <v>9.0274053746000007</v>
      </c>
      <c r="AC139" s="49">
        <v>9.3838946121999989</v>
      </c>
      <c r="AD139" s="49">
        <v>10.017153632799999</v>
      </c>
      <c r="AE139" s="49">
        <v>10.780485444</v>
      </c>
      <c r="AF139" s="49">
        <v>11.613018853999998</v>
      </c>
      <c r="AG139" s="49">
        <v>12.427512375999999</v>
      </c>
      <c r="AH139" s="49">
        <v>12.947020510000002</v>
      </c>
      <c r="AI139" s="49">
        <v>13.298071046000002</v>
      </c>
      <c r="AJ139" s="49">
        <v>72.133454088439109</v>
      </c>
      <c r="AK139" s="49">
        <v>72.772399340391686</v>
      </c>
      <c r="AL139" s="49">
        <v>73.773782446421947</v>
      </c>
      <c r="AM139" s="49">
        <v>75.4960094312232</v>
      </c>
      <c r="AN139" s="49">
        <v>77.484680840579998</v>
      </c>
      <c r="AO139" s="49">
        <v>79.556837244206932</v>
      </c>
      <c r="AP139" s="49">
        <v>81.497232520703832</v>
      </c>
      <c r="AQ139" s="49">
        <v>82.694276233502791</v>
      </c>
      <c r="AR139" s="49">
        <v>83.486520961540506</v>
      </c>
      <c r="AS139" s="53">
        <v>8.2252707095200002</v>
      </c>
      <c r="AT139" s="53">
        <v>8.4248144526199997</v>
      </c>
      <c r="AU139" s="53">
        <v>8.7439189867899998</v>
      </c>
      <c r="AV139" s="53">
        <v>9.3111984323000012</v>
      </c>
      <c r="AW139" s="53">
        <v>9.9958700836300007</v>
      </c>
      <c r="AX139" s="53">
        <v>10.743885085100001</v>
      </c>
      <c r="AY139" s="53">
        <v>11.4771427848</v>
      </c>
      <c r="AZ139" s="53">
        <v>11.9456498011</v>
      </c>
      <c r="BA139" s="53">
        <v>12.262614474999999</v>
      </c>
      <c r="BB139" s="53">
        <v>70.047624984769527</v>
      </c>
      <c r="BC139" s="53">
        <v>70.779106641418011</v>
      </c>
      <c r="BD139" s="53">
        <v>71.898361963827199</v>
      </c>
      <c r="BE139" s="53">
        <v>73.750007593048451</v>
      </c>
      <c r="BF139" s="53">
        <v>75.781266728470001</v>
      </c>
      <c r="BG139" s="53">
        <v>77.78647641547002</v>
      </c>
      <c r="BH139" s="53">
        <v>79.570031165753747</v>
      </c>
      <c r="BI139" s="53">
        <v>80.628199354148734</v>
      </c>
      <c r="BJ139" s="53">
        <v>81.311805367687413</v>
      </c>
    </row>
    <row r="140" spans="1:62">
      <c r="B140" s="54">
        <f t="shared" si="8"/>
        <v>414</v>
      </c>
      <c r="C140" s="50">
        <v>13.8</v>
      </c>
      <c r="D140" s="52" t="e">
        <f>VLOOKUP(Table!C140,'Baby Growth Tracker'!$D$14:$E$99,2,FALSE)</f>
        <v>#N/A</v>
      </c>
      <c r="E140" s="49">
        <f>IF('Baby Growth Tracker'!$C$5="Male",Table!AA140,Table!AS140)</f>
        <v>8.2479862065929996</v>
      </c>
      <c r="F140" s="49">
        <f>IF('Baby Growth Tracker'!$C$5="Male",Table!AB140,Table!AT140)</f>
        <v>8.4477659519619994</v>
      </c>
      <c r="G140" s="49">
        <f>IF('Baby Growth Tracker'!$C$5="Male",Table!AC140,Table!AU140)</f>
        <v>8.767291729738</v>
      </c>
      <c r="H140" s="49">
        <f>IF('Baby Growth Tracker'!$C$5="Male",Table!AD140,Table!AV140)</f>
        <v>9.3354570791570008</v>
      </c>
      <c r="I140" s="49">
        <f>IF('Baby Growth Tracker'!$C$5="Male",Table!AE140,Table!AW140)</f>
        <v>10.021439698217002</v>
      </c>
      <c r="J140" s="49">
        <f>IF('Baby Growth Tracker'!$C$5="Male",Table!AF140,Table!AX140)</f>
        <v>10.77119964341</v>
      </c>
      <c r="K140" s="49">
        <f>IF('Baby Growth Tracker'!$C$5="Male",Table!AG140,Table!AY140)</f>
        <v>11.506493774459999</v>
      </c>
      <c r="L140" s="49">
        <f>IF('Baby Growth Tracker'!$C$5="Male",Table!AH140,Table!AZ140)</f>
        <v>11.97647421459</v>
      </c>
      <c r="M140" s="49">
        <f>IF('Baby Growth Tracker'!$C$5="Male",Table!AI140,Table!BA140)</f>
        <v>12.294512830939999</v>
      </c>
      <c r="N140" s="49" t="e">
        <f t="shared" si="6"/>
        <v>#N/A</v>
      </c>
      <c r="O140" s="50">
        <v>13.8</v>
      </c>
      <c r="P140" s="52" t="e">
        <f>VLOOKUP(Table!O140,'Baby Growth Tracker'!$D$14:$F$99,3,FALSE)</f>
        <v>#N/A</v>
      </c>
      <c r="Q140" s="49">
        <f>IF('Baby Growth Tracker'!$C$5="Male",Table!AJ140,Table!BB140)</f>
        <v>70.149489737439495</v>
      </c>
      <c r="R140" s="49">
        <f>IF('Baby Growth Tracker'!$C$5="Male",Table!AK140,Table!BC140)</f>
        <v>70.882074355703182</v>
      </c>
      <c r="S140" s="49">
        <f>IF('Baby Growth Tracker'!$C$5="Male",Table!AL140,Table!BD140)</f>
        <v>72.003063016813527</v>
      </c>
      <c r="T140" s="49">
        <f>IF('Baby Growth Tracker'!$C$5="Male",Table!AM140,Table!BE140)</f>
        <v>73.857694602191998</v>
      </c>
      <c r="U140" s="49">
        <f>IF('Baby Growth Tracker'!$C$5="Male",Table!AN140,Table!BF140)</f>
        <v>75.892393772839995</v>
      </c>
      <c r="V140" s="49">
        <f>IF('Baby Growth Tracker'!$C$5="Male",Table!AO140,Table!BG140)</f>
        <v>77.901162094208345</v>
      </c>
      <c r="W140" s="49">
        <f>IF('Baby Growth Tracker'!$C$5="Male",Table!AP140,Table!BH140)</f>
        <v>79.688013305765708</v>
      </c>
      <c r="X140" s="49">
        <f>IF('Baby Growth Tracker'!$C$5="Male",Table!AQ140,Table!BI140)</f>
        <v>80.748194014563609</v>
      </c>
      <c r="Y140" s="49">
        <f>IF('Baby Growth Tracker'!$C$5="Male",Table!AR140,Table!BJ140)</f>
        <v>81.433122199879904</v>
      </c>
      <c r="Z140" s="49" t="e">
        <f t="shared" si="7"/>
        <v>#N/A</v>
      </c>
      <c r="AA140" s="49">
        <v>8.8252761934999988</v>
      </c>
      <c r="AB140" s="49">
        <v>9.0487575064000012</v>
      </c>
      <c r="AC140" s="49">
        <v>9.4059980817999982</v>
      </c>
      <c r="AD140" s="49">
        <v>10.040561651199999</v>
      </c>
      <c r="AE140" s="49">
        <v>10.805415366</v>
      </c>
      <c r="AF140" s="49">
        <v>11.639546620999997</v>
      </c>
      <c r="AG140" s="49">
        <v>12.455541908999999</v>
      </c>
      <c r="AH140" s="49">
        <v>12.975976720000002</v>
      </c>
      <c r="AI140" s="49">
        <v>13.327639879000003</v>
      </c>
      <c r="AJ140" s="49">
        <v>72.230722131327823</v>
      </c>
      <c r="AK140" s="49">
        <v>72.871400804338194</v>
      </c>
      <c r="AL140" s="49">
        <v>73.875342351024017</v>
      </c>
      <c r="AM140" s="49">
        <v>75.601514753630141</v>
      </c>
      <c r="AN140" s="49">
        <v>77.594021050506001</v>
      </c>
      <c r="AO140" s="49">
        <v>79.669344606888046</v>
      </c>
      <c r="AP140" s="49">
        <v>81.611933446186924</v>
      </c>
      <c r="AQ140" s="49">
        <v>82.809956008850364</v>
      </c>
      <c r="AR140" s="49">
        <v>83.60269096280345</v>
      </c>
      <c r="AS140" s="53">
        <v>8.2479862065929996</v>
      </c>
      <c r="AT140" s="53">
        <v>8.4477659519619994</v>
      </c>
      <c r="AU140" s="53">
        <v>8.767291729738</v>
      </c>
      <c r="AV140" s="53">
        <v>9.3354570791570008</v>
      </c>
      <c r="AW140" s="53">
        <v>10.021439698217002</v>
      </c>
      <c r="AX140" s="53">
        <v>10.77119964341</v>
      </c>
      <c r="AY140" s="53">
        <v>11.506493774459999</v>
      </c>
      <c r="AZ140" s="53">
        <v>11.97647421459</v>
      </c>
      <c r="BA140" s="53">
        <v>12.294512830939999</v>
      </c>
      <c r="BB140" s="53">
        <v>70.149489737439495</v>
      </c>
      <c r="BC140" s="53">
        <v>70.882074355703182</v>
      </c>
      <c r="BD140" s="53">
        <v>72.003063016813527</v>
      </c>
      <c r="BE140" s="53">
        <v>73.857694602191998</v>
      </c>
      <c r="BF140" s="53">
        <v>75.892393772839995</v>
      </c>
      <c r="BG140" s="53">
        <v>77.901162094208345</v>
      </c>
      <c r="BH140" s="53">
        <v>79.688013305765708</v>
      </c>
      <c r="BI140" s="53">
        <v>80.748194014563609</v>
      </c>
      <c r="BJ140" s="53">
        <v>81.433122199879904</v>
      </c>
    </row>
    <row r="141" spans="1:62">
      <c r="B141" s="54">
        <f t="shared" si="8"/>
        <v>417</v>
      </c>
      <c r="C141" s="50">
        <v>13.9</v>
      </c>
      <c r="D141" s="52" t="e">
        <f>VLOOKUP(Table!C141,'Baby Growth Tracker'!$D$14:$E$99,2,FALSE)</f>
        <v>#N/A</v>
      </c>
      <c r="E141" s="49">
        <f>IF('Baby Growth Tracker'!$C$5="Male",Table!AA141,Table!AS141)</f>
        <v>8.2705424159192003</v>
      </c>
      <c r="F141" s="49">
        <f>IF('Baby Growth Tracker'!$C$5="Male",Table!AB141,Table!AT141)</f>
        <v>8.4705575890695002</v>
      </c>
      <c r="G141" s="49">
        <f>IF('Baby Growth Tracker'!$C$5="Male",Table!AC141,Table!AU141)</f>
        <v>8.7905035824714997</v>
      </c>
      <c r="H141" s="49">
        <f>IF('Baby Growth Tracker'!$C$5="Male",Table!AD141,Table!AV141)</f>
        <v>9.3595527562173011</v>
      </c>
      <c r="I141" s="49">
        <f>IF('Baby Growth Tracker'!$C$5="Male",Table!AE141,Table!AW141)</f>
        <v>10.046843627152301</v>
      </c>
      <c r="J141" s="49">
        <f>IF('Baby Growth Tracker'!$C$5="Male",Table!AF141,Table!AX141)</f>
        <v>10.798345690935999</v>
      </c>
      <c r="K141" s="49">
        <f>IF('Baby Growth Tracker'!$C$5="Male",Table!AG141,Table!AY141)</f>
        <v>11.535674108651</v>
      </c>
      <c r="L141" s="49">
        <f>IF('Baby Growth Tracker'!$C$5="Male",Table!AH141,Table!AZ141)</f>
        <v>12.007127163955001</v>
      </c>
      <c r="M141" s="49">
        <f>IF('Baby Growth Tracker'!$C$5="Male",Table!AI141,Table!BA141)</f>
        <v>12.326239509024999</v>
      </c>
      <c r="N141" s="49" t="e">
        <f t="shared" si="6"/>
        <v>#N/A</v>
      </c>
      <c r="O141" s="50">
        <v>13.9</v>
      </c>
      <c r="P141" s="52" t="e">
        <f>VLOOKUP(Table!O141,'Baby Growth Tracker'!$D$14:$F$99,3,FALSE)</f>
        <v>#N/A</v>
      </c>
      <c r="Q141" s="49">
        <f>IF('Baby Growth Tracker'!$C$5="Male",Table!AJ141,Table!BB141)</f>
        <v>70.250995527767785</v>
      </c>
      <c r="R141" s="49">
        <f>IF('Baby Growth Tracker'!$C$5="Male",Table!AK141,Table!BC141)</f>
        <v>70.984678982897549</v>
      </c>
      <c r="S141" s="49">
        <f>IF('Baby Growth Tracker'!$C$5="Male",Table!AL141,Table!BD141)</f>
        <v>72.107395404746811</v>
      </c>
      <c r="T141" s="49">
        <f>IF('Baby Growth Tracker'!$C$5="Male",Table!AM141,Table!BE141)</f>
        <v>73.965005648909525</v>
      </c>
      <c r="U141" s="49">
        <f>IF('Baby Growth Tracker'!$C$5="Male",Table!AN141,Table!BF141)</f>
        <v>76.003139584037996</v>
      </c>
      <c r="V141" s="49">
        <f>IF('Baby Growth Tracker'!$C$5="Male",Table!AO141,Table!BG141)</f>
        <v>78.015464102138267</v>
      </c>
      <c r="W141" s="49">
        <f>IF('Baby Growth Tracker'!$C$5="Male",Table!AP141,Table!BH141)</f>
        <v>79.805611882085159</v>
      </c>
      <c r="X141" s="49">
        <f>IF('Baby Growth Tracker'!$C$5="Male",Table!AQ141,Table!BI141)</f>
        <v>80.867806174935012</v>
      </c>
      <c r="Y141" s="49">
        <f>IF('Baby Growth Tracker'!$C$5="Male",Table!AR141,Table!BJ141)</f>
        <v>81.554057611635088</v>
      </c>
      <c r="Z141" s="49" t="e">
        <f t="shared" si="7"/>
        <v>#N/A</v>
      </c>
      <c r="AA141" s="49">
        <v>8.8461520639999982</v>
      </c>
      <c r="AB141" s="49">
        <v>9.0701096382000017</v>
      </c>
      <c r="AC141" s="49">
        <v>9.4281015513999975</v>
      </c>
      <c r="AD141" s="49">
        <v>10.063969669599999</v>
      </c>
      <c r="AE141" s="49">
        <v>10.830345288</v>
      </c>
      <c r="AF141" s="49">
        <v>11.666074387999997</v>
      </c>
      <c r="AG141" s="49">
        <v>12.483571441999999</v>
      </c>
      <c r="AH141" s="49">
        <v>13.004932930000003</v>
      </c>
      <c r="AI141" s="49">
        <v>13.357208712000004</v>
      </c>
      <c r="AJ141" s="49">
        <v>72.327588767620711</v>
      </c>
      <c r="AK141" s="49">
        <v>72.970003539246008</v>
      </c>
      <c r="AL141" s="49">
        <v>73.976506509019686</v>
      </c>
      <c r="AM141" s="49">
        <v>75.706626392243294</v>
      </c>
      <c r="AN141" s="49">
        <v>77.702966022556694</v>
      </c>
      <c r="AO141" s="49">
        <v>79.781451874151628</v>
      </c>
      <c r="AP141" s="49">
        <v>81.726227933181889</v>
      </c>
      <c r="AQ141" s="49">
        <v>82.925225069215259</v>
      </c>
      <c r="AR141" s="49">
        <v>83.718447424531888</v>
      </c>
      <c r="AS141" s="53">
        <v>8.2705424159192003</v>
      </c>
      <c r="AT141" s="53">
        <v>8.4705575890695002</v>
      </c>
      <c r="AU141" s="53">
        <v>8.7905035824714997</v>
      </c>
      <c r="AV141" s="53">
        <v>9.3595527562173011</v>
      </c>
      <c r="AW141" s="53">
        <v>10.046843627152301</v>
      </c>
      <c r="AX141" s="53">
        <v>10.798345690935999</v>
      </c>
      <c r="AY141" s="53">
        <v>11.535674108651</v>
      </c>
      <c r="AZ141" s="53">
        <v>12.007127163955001</v>
      </c>
      <c r="BA141" s="53">
        <v>12.326239509024999</v>
      </c>
      <c r="BB141" s="53">
        <v>70.250995527767785</v>
      </c>
      <c r="BC141" s="53">
        <v>70.984678982897549</v>
      </c>
      <c r="BD141" s="53">
        <v>72.107395404746811</v>
      </c>
      <c r="BE141" s="53">
        <v>73.965005648909525</v>
      </c>
      <c r="BF141" s="53">
        <v>76.003139584037996</v>
      </c>
      <c r="BG141" s="53">
        <v>78.015464102138267</v>
      </c>
      <c r="BH141" s="53">
        <v>79.805611882085159</v>
      </c>
      <c r="BI141" s="53">
        <v>80.867806174935012</v>
      </c>
      <c r="BJ141" s="53">
        <v>81.554057611635088</v>
      </c>
    </row>
    <row r="142" spans="1:62">
      <c r="A142" s="49" t="s">
        <v>11</v>
      </c>
      <c r="B142" s="54">
        <f t="shared" si="8"/>
        <v>420</v>
      </c>
      <c r="C142" s="50">
        <v>14</v>
      </c>
      <c r="D142" s="52" t="e">
        <f>VLOOKUP(Table!C142,'Baby Growth Tracker'!$D$14:$E$99,2,FALSE)</f>
        <v>#N/A</v>
      </c>
      <c r="E142" s="49">
        <f>IF('Baby Growth Tracker'!$C$5="Male",Table!AA142,Table!AS142)</f>
        <v>8.2929408994158909</v>
      </c>
      <c r="F142" s="49">
        <f>IF('Baby Growth Tracker'!$C$5="Male",Table!AB142,Table!AT142)</f>
        <v>8.4931909609809004</v>
      </c>
      <c r="G142" s="49">
        <f>IF('Baby Growth Tracker'!$C$5="Male",Table!AC142,Table!AU142)</f>
        <v>8.8135562009372297</v>
      </c>
      <c r="H142" s="49">
        <f>IF('Baby Growth Tracker'!$C$5="Male",Table!AD142,Table!AV142)</f>
        <v>9.3834872315895606</v>
      </c>
      <c r="I142" s="49">
        <f>IF('Baby Growth Tracker'!$C$5="Male",Table!AE142,Table!AW142)</f>
        <v>10.072083784483471</v>
      </c>
      <c r="J142" s="49">
        <f>IF('Baby Growth Tracker'!$C$5="Male",Table!AF142,Table!AX142)</f>
        <v>10.8253253116923</v>
      </c>
      <c r="K142" s="49">
        <f>IF('Baby Growth Tracker'!$C$5="Male",Table!AG142,Table!AY142)</f>
        <v>11.5646860467852</v>
      </c>
      <c r="L142" s="49">
        <f>IF('Baby Growth Tracker'!$C$5="Male",Table!AH142,Table!AZ142)</f>
        <v>12.037611025015901</v>
      </c>
      <c r="M142" s="49">
        <f>IF('Baby Growth Tracker'!$C$5="Male",Table!AI142,Table!BA142)</f>
        <v>12.357796965873099</v>
      </c>
      <c r="N142" s="49" t="e">
        <f t="shared" si="6"/>
        <v>#N/A</v>
      </c>
      <c r="O142" s="50">
        <v>14</v>
      </c>
      <c r="P142" s="52" t="e">
        <f>VLOOKUP(Table!O142,'Baby Growth Tracker'!$D$14:$F$99,3,FALSE)</f>
        <v>#N/A</v>
      </c>
      <c r="Q142" s="49">
        <f>IF('Baby Growth Tracker'!$C$5="Male",Table!AJ142,Table!BB142)</f>
        <v>70.352145755531495</v>
      </c>
      <c r="R142" s="49">
        <f>IF('Baby Growth Tracker'!$C$5="Male",Table!AK142,Table!BC142)</f>
        <v>71.086923968150586</v>
      </c>
      <c r="S142" s="49">
        <f>IF('Baby Growth Tracker'!$C$5="Male",Table!AL142,Table!BD142)</f>
        <v>72.211362628031324</v>
      </c>
      <c r="T142" s="49">
        <f>IF('Baby Growth Tracker'!$C$5="Male",Table!AM142,Table!BE142)</f>
        <v>74.071944289298344</v>
      </c>
      <c r="U142" s="49">
        <f>IF('Baby Growth Tracker'!$C$5="Male",Table!AN142,Table!BF142)</f>
        <v>76.113507731528685</v>
      </c>
      <c r="V142" s="49">
        <f>IF('Baby Growth Tracker'!$C$5="Male",Table!AO142,Table!BG142)</f>
        <v>78.129385976843622</v>
      </c>
      <c r="W142" s="49">
        <f>IF('Baby Growth Tracker'!$C$5="Male",Table!AP142,Table!BH142)</f>
        <v>79.922830369275147</v>
      </c>
      <c r="X142" s="49">
        <f>IF('Baby Growth Tracker'!$C$5="Male",Table!AQ142,Table!BI142)</f>
        <v>80.987039258035452</v>
      </c>
      <c r="Y142" s="49">
        <f>IF('Baby Growth Tracker'!$C$5="Male",Table!AR142,Table!BJ142)</f>
        <v>81.674614986843849</v>
      </c>
      <c r="Z142" s="49" t="e">
        <f t="shared" si="7"/>
        <v>#N/A</v>
      </c>
      <c r="AA142" s="49">
        <v>8.8670279345000012</v>
      </c>
      <c r="AB142" s="49">
        <v>9.0914617699999987</v>
      </c>
      <c r="AC142" s="49">
        <v>9.4502050210000004</v>
      </c>
      <c r="AD142" s="49">
        <v>10.087377688</v>
      </c>
      <c r="AE142" s="49">
        <v>10.85527521</v>
      </c>
      <c r="AF142" s="49">
        <v>11.692602154999999</v>
      </c>
      <c r="AG142" s="49">
        <v>12.511600975</v>
      </c>
      <c r="AH142" s="49">
        <v>13.033889139999999</v>
      </c>
      <c r="AI142" s="49">
        <v>13.386777545000001</v>
      </c>
      <c r="AJ142" s="49">
        <v>72.424058061755261</v>
      </c>
      <c r="AK142" s="49">
        <v>73.068211570613727</v>
      </c>
      <c r="AL142" s="49">
        <v>74.077278888635831</v>
      </c>
      <c r="AM142" s="49">
        <v>75.811348232967404</v>
      </c>
      <c r="AN142" s="49">
        <v>77.811519582691176</v>
      </c>
      <c r="AO142" s="49">
        <v>79.893162858948671</v>
      </c>
      <c r="AP142" s="49">
        <v>81.840119832914965</v>
      </c>
      <c r="AQ142" s="49">
        <v>83.040087314109968</v>
      </c>
      <c r="AR142" s="49">
        <v>83.833794288242473</v>
      </c>
      <c r="AS142" s="53">
        <v>8.2929408994158909</v>
      </c>
      <c r="AT142" s="53">
        <v>8.4931909609809004</v>
      </c>
      <c r="AU142" s="53">
        <v>8.8135562009372297</v>
      </c>
      <c r="AV142" s="53">
        <v>9.3834872315895606</v>
      </c>
      <c r="AW142" s="53">
        <v>10.072083784483471</v>
      </c>
      <c r="AX142" s="53">
        <v>10.8253253116923</v>
      </c>
      <c r="AY142" s="53">
        <v>11.5646860467852</v>
      </c>
      <c r="AZ142" s="53">
        <v>12.037611025015901</v>
      </c>
      <c r="BA142" s="53">
        <v>12.357796965873099</v>
      </c>
      <c r="BB142" s="53">
        <v>70.352145755531495</v>
      </c>
      <c r="BC142" s="53">
        <v>71.086923968150586</v>
      </c>
      <c r="BD142" s="53">
        <v>72.211362628031324</v>
      </c>
      <c r="BE142" s="53">
        <v>74.071944289298344</v>
      </c>
      <c r="BF142" s="53">
        <v>76.113507731528685</v>
      </c>
      <c r="BG142" s="53">
        <v>78.129385976843622</v>
      </c>
      <c r="BH142" s="53">
        <v>79.922830369275147</v>
      </c>
      <c r="BI142" s="53">
        <v>80.987039258035452</v>
      </c>
      <c r="BJ142" s="53">
        <v>81.674614986843849</v>
      </c>
    </row>
    <row r="143" spans="1:62">
      <c r="B143" s="54">
        <f t="shared" si="8"/>
        <v>423</v>
      </c>
      <c r="C143" s="50">
        <v>14.1</v>
      </c>
      <c r="D143" s="52" t="e">
        <f>VLOOKUP(Table!C143,'Baby Growth Tracker'!$D$14:$E$99,2,FALSE)</f>
        <v>#N/A</v>
      </c>
      <c r="E143" s="49">
        <f>IF('Baby Growth Tracker'!$C$5="Male",Table!AA143,Table!AS143)</f>
        <v>8.3151832085670403</v>
      </c>
      <c r="F143" s="49">
        <f>IF('Baby Growth Tracker'!$C$5="Male",Table!AB143,Table!AT143)</f>
        <v>8.5156676537826499</v>
      </c>
      <c r="G143" s="49">
        <f>IF('Baby Growth Tracker'!$C$5="Male",Table!AC143,Table!AU143)</f>
        <v>8.8364512292607049</v>
      </c>
      <c r="H143" s="49">
        <f>IF('Baby Growth Tracker'!$C$5="Male",Table!AD143,Table!AV143)</f>
        <v>9.4072622599177897</v>
      </c>
      <c r="I143" s="49">
        <f>IF('Baby Growth Tracker'!$C$5="Male",Table!AE143,Table!AW143)</f>
        <v>10.097162068705973</v>
      </c>
      <c r="J143" s="49">
        <f>IF('Baby Growth Tracker'!$C$5="Male",Table!AF143,Table!AX143)</f>
        <v>10.852140571813321</v>
      </c>
      <c r="K143" s="49">
        <f>IF('Baby Growth Tracker'!$C$5="Male",Table!AG143,Table!AY143)</f>
        <v>11.59353182814567</v>
      </c>
      <c r="L143" s="49">
        <f>IF('Baby Growth Tracker'!$C$5="Male",Table!AH143,Table!AZ143)</f>
        <v>12.067928152069801</v>
      </c>
      <c r="M143" s="49">
        <f>IF('Baby Growth Tracker'!$C$5="Male",Table!AI143,Table!BA143)</f>
        <v>12.38918763566282</v>
      </c>
      <c r="N143" s="49" t="e">
        <f t="shared" si="6"/>
        <v>#N/A</v>
      </c>
      <c r="O143" s="50">
        <v>14.1</v>
      </c>
      <c r="P143" s="52" t="e">
        <f>VLOOKUP(Table!O143,'Baby Growth Tracker'!$D$14:$F$99,3,FALSE)</f>
        <v>#N/A</v>
      </c>
      <c r="Q143" s="49">
        <f>IF('Baby Growth Tracker'!$C$5="Male",Table!AJ143,Table!BB143)</f>
        <v>70.452943770642463</v>
      </c>
      <c r="R143" s="49">
        <f>IF('Baby Growth Tracker'!$C$5="Male",Table!AK143,Table!BC143)</f>
        <v>71.188812706053525</v>
      </c>
      <c r="S143" s="49">
        <f>IF('Baby Growth Tracker'!$C$5="Male",Table!AL143,Table!BD143)</f>
        <v>72.314968135716427</v>
      </c>
      <c r="T143" s="49">
        <f>IF('Baby Growth Tracker'!$C$5="Male",Table!AM143,Table!BE143)</f>
        <v>74.178514027444805</v>
      </c>
      <c r="U143" s="49">
        <f>IF('Baby Growth Tracker'!$C$5="Male",Table!AN143,Table!BF143)</f>
        <v>76.223501732927843</v>
      </c>
      <c r="V143" s="49">
        <f>IF('Baby Growth Tracker'!$C$5="Male",Table!AO143,Table!BG143)</f>
        <v>78.242931205052429</v>
      </c>
      <c r="W143" s="49">
        <f>IF('Baby Growth Tracker'!$C$5="Male",Table!AP143,Table!BH143)</f>
        <v>80.039672192570009</v>
      </c>
      <c r="X143" s="49">
        <f>IF('Baby Growth Tracker'!$C$5="Male",Table!AQ143,Table!BI143)</f>
        <v>81.105896638484339</v>
      </c>
      <c r="Y143" s="49">
        <f>IF('Baby Growth Tracker'!$C$5="Male",Table!AR143,Table!BJ143)</f>
        <v>81.794797662105736</v>
      </c>
      <c r="Z143" s="49" t="e">
        <f t="shared" si="7"/>
        <v>#N/A</v>
      </c>
      <c r="AA143" s="49">
        <v>8.8879038050000005</v>
      </c>
      <c r="AB143" s="49">
        <v>9.1128139017999992</v>
      </c>
      <c r="AC143" s="49">
        <v>9.4723084905999997</v>
      </c>
      <c r="AD143" s="49">
        <v>10.1107857064</v>
      </c>
      <c r="AE143" s="49">
        <v>10.880205132</v>
      </c>
      <c r="AF143" s="49">
        <v>11.719129921999999</v>
      </c>
      <c r="AG143" s="49">
        <v>12.539630508</v>
      </c>
      <c r="AH143" s="49">
        <v>13.06284535</v>
      </c>
      <c r="AI143" s="49">
        <v>13.416346378</v>
      </c>
      <c r="AJ143" s="49">
        <v>72.52013401605511</v>
      </c>
      <c r="AK143" s="49">
        <v>73.166028862562257</v>
      </c>
      <c r="AL143" s="49">
        <v>74.177663397822442</v>
      </c>
      <c r="AM143" s="49">
        <v>75.915684103124931</v>
      </c>
      <c r="AN143" s="49">
        <v>77.919685499788827</v>
      </c>
      <c r="AO143" s="49">
        <v>80.004481317957769</v>
      </c>
      <c r="AP143" s="49">
        <v>81.953612940143643</v>
      </c>
      <c r="AQ143" s="49">
        <v>83.154546585894593</v>
      </c>
      <c r="AR143" s="49">
        <v>83.948735437580893</v>
      </c>
      <c r="AS143" s="53">
        <v>8.3151832085670403</v>
      </c>
      <c r="AT143" s="53">
        <v>8.5156676537826499</v>
      </c>
      <c r="AU143" s="53">
        <v>8.8364512292607049</v>
      </c>
      <c r="AV143" s="53">
        <v>9.4072622599177897</v>
      </c>
      <c r="AW143" s="53">
        <v>10.097162068705973</v>
      </c>
      <c r="AX143" s="53">
        <v>10.852140571813321</v>
      </c>
      <c r="AY143" s="53">
        <v>11.59353182814567</v>
      </c>
      <c r="AZ143" s="53">
        <v>12.067928152069801</v>
      </c>
      <c r="BA143" s="53">
        <v>12.38918763566282</v>
      </c>
      <c r="BB143" s="53">
        <v>70.452943770642463</v>
      </c>
      <c r="BC143" s="53">
        <v>71.188812706053525</v>
      </c>
      <c r="BD143" s="53">
        <v>72.314968135716427</v>
      </c>
      <c r="BE143" s="53">
        <v>74.178514027444805</v>
      </c>
      <c r="BF143" s="53">
        <v>76.223501732927843</v>
      </c>
      <c r="BG143" s="53">
        <v>78.242931205052429</v>
      </c>
      <c r="BH143" s="53">
        <v>80.039672192570009</v>
      </c>
      <c r="BI143" s="53">
        <v>81.105896638484339</v>
      </c>
      <c r="BJ143" s="53">
        <v>81.794797662105736</v>
      </c>
    </row>
    <row r="144" spans="1:62">
      <c r="B144" s="54">
        <f t="shared" si="8"/>
        <v>426</v>
      </c>
      <c r="C144" s="50">
        <v>14.2</v>
      </c>
      <c r="D144" s="52" t="e">
        <f>VLOOKUP(Table!C144,'Baby Growth Tracker'!$D$14:$E$99,2,FALSE)</f>
        <v>#N/A</v>
      </c>
      <c r="E144" s="49">
        <f>IF('Baby Growth Tracker'!$C$5="Male",Table!AA144,Table!AS144)</f>
        <v>8.3372708844725967</v>
      </c>
      <c r="F144" s="49">
        <f>IF('Baby Growth Tracker'!$C$5="Male",Table!AB144,Table!AT144)</f>
        <v>8.5379892426621584</v>
      </c>
      <c r="G144" s="49">
        <f>IF('Baby Growth Tracker'!$C$5="Male",Table!AC144,Table!AU144)</f>
        <v>8.8591902998056096</v>
      </c>
      <c r="H144" s="49">
        <f>IF('Baby Growth Tracker'!$C$5="Male",Table!AD144,Table!AV144)</f>
        <v>9.4308795824542351</v>
      </c>
      <c r="I144" s="49">
        <f>IF('Baby Growth Tracker'!$C$5="Male",Table!AE144,Table!AW144)</f>
        <v>10.122080362854454</v>
      </c>
      <c r="J144" s="49">
        <f>IF('Baby Growth Tracker'!$C$5="Male",Table!AF144,Table!AX144)</f>
        <v>10.878793519664949</v>
      </c>
      <c r="K144" s="49">
        <f>IF('Baby Growth Tracker'!$C$5="Male",Table!AG144,Table!AY144)</f>
        <v>11.622213672015489</v>
      </c>
      <c r="L144" s="49">
        <f>IF('Baby Growth Tracker'!$C$5="Male",Table!AH144,Table!AZ144)</f>
        <v>12.098080878029693</v>
      </c>
      <c r="M144" s="49">
        <f>IF('Baby Growth Tracker'!$C$5="Male",Table!AI144,Table!BA144)</f>
        <v>12.420413930279658</v>
      </c>
      <c r="N144" s="49" t="e">
        <f t="shared" si="6"/>
        <v>#N/A</v>
      </c>
      <c r="O144" s="50">
        <v>14.2</v>
      </c>
      <c r="P144" s="52" t="e">
        <f>VLOOKUP(Table!O144,'Baby Growth Tracker'!$D$14:$F$99,3,FALSE)</f>
        <v>#N/A</v>
      </c>
      <c r="Q144" s="49">
        <f>IF('Baby Growth Tracker'!$C$5="Male",Table!AJ144,Table!BB144)</f>
        <v>70.553392874108994</v>
      </c>
      <c r="R144" s="49">
        <f>IF('Baby Growth Tracker'!$C$5="Male",Table!AK144,Table!BC144)</f>
        <v>71.29034854161381</v>
      </c>
      <c r="S144" s="49">
        <f>IF('Baby Growth Tracker'!$C$5="Male",Table!AL144,Table!BD144)</f>
        <v>72.418215326485267</v>
      </c>
      <c r="T144" s="49">
        <f>IF('Baby Growth Tracker'!$C$5="Male",Table!AM144,Table!BE144)</f>
        <v>74.284718316422911</v>
      </c>
      <c r="U144" s="49">
        <f>IF('Baby Growth Tracker'!$C$5="Male",Table!AN144,Table!BF144)</f>
        <v>76.333125054993104</v>
      </c>
      <c r="V144" s="49">
        <f>IF('Baby Growth Tracker'!$C$5="Male",Table!AO144,Table!BG144)</f>
        <v>78.356103223601593</v>
      </c>
      <c r="W144" s="49">
        <f>IF('Baby Growth Tracker'!$C$5="Male",Table!AP144,Table!BH144)</f>
        <v>80.156140728802384</v>
      </c>
      <c r="X144" s="49">
        <f>IF('Baby Growth Tracker'!$C$5="Male",Table!AQ144,Table!BI144)</f>
        <v>81.224381643646254</v>
      </c>
      <c r="Y144" s="49">
        <f>IF('Baby Growth Tracker'!$C$5="Male",Table!AR144,Table!BJ144)</f>
        <v>81.914608927606182</v>
      </c>
      <c r="Z144" s="49" t="e">
        <f t="shared" si="7"/>
        <v>#N/A</v>
      </c>
      <c r="AA144" s="49">
        <v>8.9087796754999999</v>
      </c>
      <c r="AB144" s="49">
        <v>9.1341660335999997</v>
      </c>
      <c r="AC144" s="49">
        <v>9.494411960199999</v>
      </c>
      <c r="AD144" s="49">
        <v>10.134193724799999</v>
      </c>
      <c r="AE144" s="49">
        <v>10.905135054</v>
      </c>
      <c r="AF144" s="49">
        <v>11.745657688999998</v>
      </c>
      <c r="AG144" s="49">
        <v>12.567660041</v>
      </c>
      <c r="AH144" s="49">
        <v>13.09180156</v>
      </c>
      <c r="AI144" s="49">
        <v>13.445915210999999</v>
      </c>
      <c r="AJ144" s="49">
        <v>72.615820571964122</v>
      </c>
      <c r="AK144" s="49">
        <v>73.263459319051108</v>
      </c>
      <c r="AL144" s="49">
        <v>74.277663885442635</v>
      </c>
      <c r="AM144" s="49">
        <v>76.019637772605691</v>
      </c>
      <c r="AN144" s="49">
        <v>78.027467486762333</v>
      </c>
      <c r="AO144" s="49">
        <v>80.115410952675376</v>
      </c>
      <c r="AP144" s="49">
        <v>82.066710994245682</v>
      </c>
      <c r="AQ144" s="49">
        <v>83.268606670877944</v>
      </c>
      <c r="AR144" s="49">
        <v>84.063274699437343</v>
      </c>
      <c r="AS144" s="53">
        <v>8.3372708844725967</v>
      </c>
      <c r="AT144" s="53">
        <v>8.5379892426621584</v>
      </c>
      <c r="AU144" s="53">
        <v>8.8591902998056096</v>
      </c>
      <c r="AV144" s="53">
        <v>9.4308795824542351</v>
      </c>
      <c r="AW144" s="53">
        <v>10.122080362854454</v>
      </c>
      <c r="AX144" s="53">
        <v>10.878793519664949</v>
      </c>
      <c r="AY144" s="53">
        <v>11.622213672015489</v>
      </c>
      <c r="AZ144" s="53">
        <v>12.098080878029693</v>
      </c>
      <c r="BA144" s="53">
        <v>12.420413930279658</v>
      </c>
      <c r="BB144" s="53">
        <v>70.553392874108994</v>
      </c>
      <c r="BC144" s="53">
        <v>71.29034854161381</v>
      </c>
      <c r="BD144" s="53">
        <v>72.418215326485267</v>
      </c>
      <c r="BE144" s="53">
        <v>74.284718316422911</v>
      </c>
      <c r="BF144" s="53">
        <v>76.333125054993104</v>
      </c>
      <c r="BG144" s="53">
        <v>78.356103223601593</v>
      </c>
      <c r="BH144" s="53">
        <v>80.156140728802384</v>
      </c>
      <c r="BI144" s="53">
        <v>81.224381643646254</v>
      </c>
      <c r="BJ144" s="53">
        <v>81.914608927606182</v>
      </c>
    </row>
    <row r="145" spans="1:62">
      <c r="B145" s="54">
        <f t="shared" si="8"/>
        <v>429</v>
      </c>
      <c r="C145" s="50">
        <v>14.3</v>
      </c>
      <c r="D145" s="52" t="e">
        <f>VLOOKUP(Table!C145,'Baby Growth Tracker'!$D$14:$E$99,2,FALSE)</f>
        <v>#N/A</v>
      </c>
      <c r="E145" s="49">
        <f>IF('Baby Growth Tracker'!$C$5="Male",Table!AA145,Table!AS145)</f>
        <v>8.3592054578975166</v>
      </c>
      <c r="F145" s="49">
        <f>IF('Baby Growth Tracker'!$C$5="Male",Table!AB145,Table!AT145)</f>
        <v>8.5601572919604649</v>
      </c>
      <c r="G145" s="49">
        <f>IF('Baby Growth Tracker'!$C$5="Male",Table!AC145,Table!AU145)</f>
        <v>8.8817750332329979</v>
      </c>
      <c r="H145" s="49">
        <f>IF('Baby Growth Tracker'!$C$5="Male",Table!AD145,Table!AV145)</f>
        <v>9.4543409271321313</v>
      </c>
      <c r="I145" s="49">
        <f>IF('Baby Growth Tracker'!$C$5="Male",Table!AE145,Table!AW145)</f>
        <v>10.146840534593702</v>
      </c>
      <c r="J145" s="49">
        <f>IF('Baby Growth Tracker'!$C$5="Male",Table!AF145,Table!AX145)</f>
        <v>10.905286185955424</v>
      </c>
      <c r="K145" s="49">
        <f>IF('Baby Growth Tracker'!$C$5="Male",Table!AG145,Table!AY145)</f>
        <v>11.650733777806352</v>
      </c>
      <c r="L145" s="49">
        <f>IF('Baby Growth Tracker'!$C$5="Male",Table!AH145,Table!AZ145)</f>
        <v>12.128071514563546</v>
      </c>
      <c r="M145" s="49">
        <f>IF('Baby Growth Tracker'!$C$5="Male",Table!AI145,Table!BA145)</f>
        <v>12.451478239461895</v>
      </c>
      <c r="N145" s="49" t="e">
        <f t="shared" si="6"/>
        <v>#N/A</v>
      </c>
      <c r="O145" s="50">
        <v>14.3</v>
      </c>
      <c r="P145" s="52" t="e">
        <f>VLOOKUP(Table!O145,'Baby Growth Tracker'!$D$14:$F$99,3,FALSE)</f>
        <v>#N/A</v>
      </c>
      <c r="Q145" s="49">
        <f>IF('Baby Growth Tracker'!$C$5="Male",Table!AJ145,Table!BB145)</f>
        <v>70.653496318975201</v>
      </c>
      <c r="R145" s="49">
        <f>IF('Baby Growth Tracker'!$C$5="Male",Table!AK145,Table!BC145)</f>
        <v>71.391534771206864</v>
      </c>
      <c r="S145" s="49">
        <f>IF('Baby Growth Tracker'!$C$5="Male",Table!AL145,Table!BD145)</f>
        <v>72.521107549620424</v>
      </c>
      <c r="T145" s="49">
        <f>IF('Baby Growth Tracker'!$C$5="Male",Table!AM145,Table!BE145)</f>
        <v>74.39056055926963</v>
      </c>
      <c r="U145" s="49">
        <f>IF('Baby Growth Tracker'!$C$5="Male",Table!AN145,Table!BF145)</f>
        <v>76.442381114591711</v>
      </c>
      <c r="V145" s="49">
        <f>IF('Baby Growth Tracker'!$C$5="Male",Table!AO145,Table!BG145)</f>
        <v>78.4689054203794</v>
      </c>
      <c r="W145" s="49">
        <f>IF('Baby Growth Tracker'!$C$5="Male",Table!AP145,Table!BH145)</f>
        <v>80.27223930730888</v>
      </c>
      <c r="X145" s="49">
        <f>IF('Baby Growth Tracker'!$C$5="Male",Table!AQ145,Table!BI145)</f>
        <v>81.34249755450864</v>
      </c>
      <c r="Y145" s="49">
        <f>IF('Baby Growth Tracker'!$C$5="Male",Table!AR145,Table!BJ145)</f>
        <v>82.034052027973829</v>
      </c>
      <c r="Z145" s="49" t="e">
        <f t="shared" si="7"/>
        <v>#N/A</v>
      </c>
      <c r="AA145" s="49">
        <v>8.9296555459999993</v>
      </c>
      <c r="AB145" s="49">
        <v>9.1555181654000002</v>
      </c>
      <c r="AC145" s="49">
        <v>9.5165154297999983</v>
      </c>
      <c r="AD145" s="49">
        <v>10.157601743199999</v>
      </c>
      <c r="AE145" s="49">
        <v>10.930064976000001</v>
      </c>
      <c r="AF145" s="49">
        <v>11.772185455999997</v>
      </c>
      <c r="AG145" s="49">
        <v>12.595689574</v>
      </c>
      <c r="AH145" s="49">
        <v>13.120757770000001</v>
      </c>
      <c r="AI145" s="49">
        <v>13.475484043999998</v>
      </c>
      <c r="AJ145" s="49">
        <v>72.711121611251045</v>
      </c>
      <c r="AK145" s="49">
        <v>73.360506785065724</v>
      </c>
      <c r="AL145" s="49">
        <v>74.377284142434291</v>
      </c>
      <c r="AM145" s="49">
        <v>76.123212954989327</v>
      </c>
      <c r="AN145" s="49">
        <v>78.134869201644335</v>
      </c>
      <c r="AO145" s="49">
        <v>80.22595541048041</v>
      </c>
      <c r="AP145" s="49">
        <v>82.17941768028264</v>
      </c>
      <c r="AQ145" s="49">
        <v>83.382271300392702</v>
      </c>
      <c r="AR145" s="49">
        <v>84.177415845035711</v>
      </c>
      <c r="AS145" s="53">
        <v>8.3592054578975166</v>
      </c>
      <c r="AT145" s="53">
        <v>8.5601572919604649</v>
      </c>
      <c r="AU145" s="53">
        <v>8.8817750332329979</v>
      </c>
      <c r="AV145" s="53">
        <v>9.4543409271321313</v>
      </c>
      <c r="AW145" s="53">
        <v>10.146840534593702</v>
      </c>
      <c r="AX145" s="53">
        <v>10.905286185955424</v>
      </c>
      <c r="AY145" s="53">
        <v>11.650733777806352</v>
      </c>
      <c r="AZ145" s="53">
        <v>12.128071514563546</v>
      </c>
      <c r="BA145" s="53">
        <v>12.451478239461895</v>
      </c>
      <c r="BB145" s="53">
        <v>70.653496318975201</v>
      </c>
      <c r="BC145" s="53">
        <v>71.391534771206864</v>
      </c>
      <c r="BD145" s="53">
        <v>72.521107549620424</v>
      </c>
      <c r="BE145" s="53">
        <v>74.39056055926963</v>
      </c>
      <c r="BF145" s="53">
        <v>76.442381114591711</v>
      </c>
      <c r="BG145" s="53">
        <v>78.4689054203794</v>
      </c>
      <c r="BH145" s="53">
        <v>80.27223930730888</v>
      </c>
      <c r="BI145" s="53">
        <v>81.34249755450864</v>
      </c>
      <c r="BJ145" s="53">
        <v>82.034052027973829</v>
      </c>
    </row>
    <row r="146" spans="1:62">
      <c r="B146" s="54">
        <f t="shared" si="8"/>
        <v>432</v>
      </c>
      <c r="C146" s="50">
        <v>14.4</v>
      </c>
      <c r="D146" s="52" t="e">
        <f>VLOOKUP(Table!C146,'Baby Growth Tracker'!$D$14:$E$99,2,FALSE)</f>
        <v>#N/A</v>
      </c>
      <c r="E146" s="49">
        <f>IF('Baby Growth Tracker'!$C$5="Male",Table!AA146,Table!AS146)</f>
        <v>8.3809884493205224</v>
      </c>
      <c r="F146" s="49">
        <f>IF('Baby Growth Tracker'!$C$5="Male",Table!AB146,Table!AT146)</f>
        <v>8.5821733552246915</v>
      </c>
      <c r="G146" s="49">
        <f>IF('Baby Growth Tracker'!$C$5="Male",Table!AC146,Table!AU146)</f>
        <v>8.9042070385603207</v>
      </c>
      <c r="H146" s="49">
        <f>IF('Baby Growth Tracker'!$C$5="Male",Table!AD146,Table!AV146)</f>
        <v>9.477648008638301</v>
      </c>
      <c r="I146" s="49">
        <f>IF('Baby Growth Tracker'!$C$5="Male",Table!AE146,Table!AW146)</f>
        <v>10.171444436309294</v>
      </c>
      <c r="J146" s="49">
        <f>IF('Baby Growth Tracker'!$C$5="Male",Table!AF146,Table!AX146)</f>
        <v>10.931620583845755</v>
      </c>
      <c r="K146" s="49">
        <f>IF('Baby Growth Tracker'!$C$5="Male",Table!AG146,Table!AY146)</f>
        <v>11.679094325186638</v>
      </c>
      <c r="L146" s="49">
        <f>IF('Baby Growth Tracker'!$C$5="Male",Table!AH146,Table!AZ146)</f>
        <v>12.157902352232762</v>
      </c>
      <c r="M146" s="49">
        <f>IF('Baby Growth Tracker'!$C$5="Male",Table!AI146,Table!BA146)</f>
        <v>12.482382930945677</v>
      </c>
      <c r="N146" s="49" t="e">
        <f t="shared" si="6"/>
        <v>#N/A</v>
      </c>
      <c r="O146" s="50">
        <v>14.4</v>
      </c>
      <c r="P146" s="52" t="e">
        <f>VLOOKUP(Table!O146,'Baby Growth Tracker'!$D$14:$F$99,3,FALSE)</f>
        <v>#N/A</v>
      </c>
      <c r="Q146" s="49">
        <f>IF('Baby Growth Tracker'!$C$5="Male",Table!AJ146,Table!BB146)</f>
        <v>70.753257311238329</v>
      </c>
      <c r="R146" s="49">
        <f>IF('Baby Growth Tracker'!$C$5="Male",Table!AK146,Table!BC146)</f>
        <v>71.492374643505684</v>
      </c>
      <c r="S146" s="49">
        <f>IF('Baby Growth Tracker'!$C$5="Male",Table!AL146,Table!BD146)</f>
        <v>72.623648105947098</v>
      </c>
      <c r="T146" s="49">
        <f>IF('Baby Growth Tracker'!$C$5="Male",Table!AM146,Table!BE146)</f>
        <v>74.496044109937628</v>
      </c>
      <c r="U146" s="49">
        <f>IF('Baby Growth Tracker'!$C$5="Male",Table!AN146,Table!BF146)</f>
        <v>76.551273279645926</v>
      </c>
      <c r="V146" s="49">
        <f>IF('Baby Growth Tracker'!$C$5="Male",Table!AO146,Table!BG146)</f>
        <v>78.581341135246277</v>
      </c>
      <c r="W146" s="49">
        <f>IF('Baby Growth Tracker'!$C$5="Male",Table!AP146,Table!BH146)</f>
        <v>80.38797121081511</v>
      </c>
      <c r="X146" s="49">
        <f>IF('Baby Growth Tracker'!$C$5="Male",Table!AQ146,Table!BI146)</f>
        <v>81.460247606539667</v>
      </c>
      <c r="Y146" s="49">
        <f>IF('Baby Growth Tracker'!$C$5="Male",Table!AR146,Table!BJ146)</f>
        <v>82.153130163118476</v>
      </c>
      <c r="Z146" s="49" t="e">
        <f t="shared" si="7"/>
        <v>#N/A</v>
      </c>
      <c r="AA146" s="49">
        <v>8.9505314164999987</v>
      </c>
      <c r="AB146" s="49">
        <v>9.1768702972000007</v>
      </c>
      <c r="AC146" s="49">
        <v>9.5386188993999976</v>
      </c>
      <c r="AD146" s="49">
        <v>10.181009761599999</v>
      </c>
      <c r="AE146" s="49">
        <v>10.954994898000001</v>
      </c>
      <c r="AF146" s="49">
        <v>11.798713222999996</v>
      </c>
      <c r="AG146" s="49">
        <v>12.623719106999999</v>
      </c>
      <c r="AH146" s="49">
        <v>13.149713980000001</v>
      </c>
      <c r="AI146" s="49">
        <v>13.505052876999997</v>
      </c>
      <c r="AJ146" s="49">
        <v>72.806040957185346</v>
      </c>
      <c r="AK146" s="49">
        <v>73.457175047776559</v>
      </c>
      <c r="AL146" s="49">
        <v>74.476527902944198</v>
      </c>
      <c r="AM146" s="49">
        <v>76.226413308641213</v>
      </c>
      <c r="AN146" s="49">
        <v>78.241894248648677</v>
      </c>
      <c r="AO146" s="49">
        <v>80.336118285673891</v>
      </c>
      <c r="AP146" s="49">
        <v>82.291736630038528</v>
      </c>
      <c r="AQ146" s="49">
        <v>83.495544151845607</v>
      </c>
      <c r="AR146" s="49">
        <v>84.29116259099743</v>
      </c>
      <c r="AS146" s="53">
        <v>8.3809884493205224</v>
      </c>
      <c r="AT146" s="53">
        <v>8.5821733552246915</v>
      </c>
      <c r="AU146" s="53">
        <v>8.9042070385603207</v>
      </c>
      <c r="AV146" s="53">
        <v>9.477648008638301</v>
      </c>
      <c r="AW146" s="53">
        <v>10.171444436309294</v>
      </c>
      <c r="AX146" s="53">
        <v>10.931620583845755</v>
      </c>
      <c r="AY146" s="53">
        <v>11.679094325186638</v>
      </c>
      <c r="AZ146" s="53">
        <v>12.157902352232762</v>
      </c>
      <c r="BA146" s="53">
        <v>12.482382930945677</v>
      </c>
      <c r="BB146" s="53">
        <v>70.753257311238329</v>
      </c>
      <c r="BC146" s="53">
        <v>71.492374643505684</v>
      </c>
      <c r="BD146" s="53">
        <v>72.623648105947098</v>
      </c>
      <c r="BE146" s="53">
        <v>74.496044109937628</v>
      </c>
      <c r="BF146" s="53">
        <v>76.551273279645926</v>
      </c>
      <c r="BG146" s="53">
        <v>78.581341135246277</v>
      </c>
      <c r="BH146" s="53">
        <v>80.38797121081511</v>
      </c>
      <c r="BI146" s="53">
        <v>81.460247606539667</v>
      </c>
      <c r="BJ146" s="53">
        <v>82.153130163118476</v>
      </c>
    </row>
    <row r="147" spans="1:62">
      <c r="A147" s="49" t="s">
        <v>11</v>
      </c>
      <c r="B147" s="54">
        <f t="shared" si="8"/>
        <v>435</v>
      </c>
      <c r="C147" s="50">
        <v>14.5</v>
      </c>
      <c r="D147" s="52" t="e">
        <f>VLOOKUP(Table!C147,'Baby Growth Tracker'!$D$14:$E$99,2,FALSE)</f>
        <v>#N/A</v>
      </c>
      <c r="E147" s="49">
        <f>IF('Baby Growth Tracker'!$C$5="Male",Table!AA147,Table!AS147)</f>
        <v>8.4097435550000004</v>
      </c>
      <c r="F147" s="49">
        <f>IF('Baby Growth Tracker'!$C$5="Male",Table!AB147,Table!AT147)</f>
        <v>8.6111860139999994</v>
      </c>
      <c r="G147" s="49">
        <f>IF('Baby Growth Tracker'!$C$5="Male",Table!AC147,Table!AU147)</f>
        <v>8.9336795349999996</v>
      </c>
      <c r="H147" s="49">
        <f>IF('Baby Growth Tracker'!$C$5="Male",Table!AD147,Table!AV147)</f>
        <v>9.5080845390000004</v>
      </c>
      <c r="I147" s="49">
        <f>IF('Baby Growth Tracker'!$C$5="Male",Table!AE147,Table!AW147)</f>
        <v>10.203293970000001</v>
      </c>
      <c r="J147" s="49">
        <f>IF('Baby Growth Tracker'!$C$5="Male",Table!AF147,Table!AX147)</f>
        <v>10.96532105</v>
      </c>
      <c r="K147" s="49">
        <f>IF('Baby Growth Tracker'!$C$5="Male",Table!AG147,Table!AY147)</f>
        <v>11.714911300000001</v>
      </c>
      <c r="L147" s="49">
        <f>IF('Baby Growth Tracker'!$C$5="Male",Table!AH147,Table!AZ147)</f>
        <v>12.195222530000001</v>
      </c>
      <c r="M147" s="49">
        <f>IF('Baby Growth Tracker'!$C$5="Male",Table!AI147,Table!BA147)</f>
        <v>12.52078451</v>
      </c>
      <c r="N147" s="49" t="e">
        <f t="shared" si="6"/>
        <v>#N/A</v>
      </c>
      <c r="O147" s="50">
        <v>14.5</v>
      </c>
      <c r="P147" s="52" t="e">
        <f>VLOOKUP(Table!O147,'Baby Growth Tracker'!$D$14:$F$99,3,FALSE)</f>
        <v>#N/A</v>
      </c>
      <c r="Q147" s="49">
        <f>IF('Baby Growth Tracker'!$C$5="Male",Table!AJ147,Table!BB147)</f>
        <v>70.868735548975422</v>
      </c>
      <c r="R147" s="49">
        <f>IF('Baby Growth Tracker'!$C$5="Male",Table!AK147,Table!BC147)</f>
        <v>71.609112223793602</v>
      </c>
      <c r="S147" s="49">
        <f>IF('Baby Growth Tracker'!$C$5="Male",Table!AL147,Table!BD147)</f>
        <v>72.742330546317987</v>
      </c>
      <c r="T147" s="49">
        <f>IF('Baby Growth Tracker'!$C$5="Male",Table!AM147,Table!BE147)</f>
        <v>74.61798935156294</v>
      </c>
      <c r="U147" s="49">
        <f>IF('Baby Growth Tracker'!$C$5="Male",Table!AN147,Table!BF147)</f>
        <v>76.676858713000001</v>
      </c>
      <c r="V147" s="49">
        <f>IF('Baby Growth Tracker'!$C$5="Male",Table!AO147,Table!BG147)</f>
        <v>78.710578049922077</v>
      </c>
      <c r="W147" s="49">
        <f>IF('Baby Growth Tracker'!$C$5="Male",Table!AP147,Table!BH147)</f>
        <v>80.520500975714057</v>
      </c>
      <c r="X147" s="49">
        <f>IF('Baby Growth Tracker'!$C$5="Male",Table!AQ147,Table!BI147)</f>
        <v>81.594749856291926</v>
      </c>
      <c r="Y147" s="49">
        <f>IF('Baby Growth Tracker'!$C$5="Male",Table!AR147,Table!BJ147)</f>
        <v>82.288913848706486</v>
      </c>
      <c r="Z147" s="49" t="e">
        <f t="shared" si="7"/>
        <v>#N/A</v>
      </c>
      <c r="AA147" s="49">
        <v>8.9714072869999999</v>
      </c>
      <c r="AB147" s="49">
        <v>9.1982224289999994</v>
      </c>
      <c r="AC147" s="49">
        <v>9.5607223690000005</v>
      </c>
      <c r="AD147" s="49">
        <v>10.20441778</v>
      </c>
      <c r="AE147" s="49">
        <v>10.979924820000001</v>
      </c>
      <c r="AF147" s="49">
        <v>11.825240989999999</v>
      </c>
      <c r="AG147" s="49">
        <v>12.651748639999999</v>
      </c>
      <c r="AH147" s="49">
        <v>13.17867019</v>
      </c>
      <c r="AI147" s="49">
        <v>13.53462171</v>
      </c>
      <c r="AJ147" s="49">
        <v>72.918530248955292</v>
      </c>
      <c r="AK147" s="49">
        <v>73.571296311911937</v>
      </c>
      <c r="AL147" s="49">
        <v>74.593094713044849</v>
      </c>
      <c r="AM147" s="49">
        <v>76.346847770951484</v>
      </c>
      <c r="AN147" s="49">
        <v>78.366223086999995</v>
      </c>
      <c r="AO147" s="49">
        <v>80.463798923386491</v>
      </c>
      <c r="AP147" s="49">
        <v>82.421851536475415</v>
      </c>
      <c r="AQ147" s="49">
        <v>83.626800028509862</v>
      </c>
      <c r="AR147" s="49">
        <v>84.423015699161013</v>
      </c>
      <c r="AS147" s="53">
        <v>8.4097435550000004</v>
      </c>
      <c r="AT147" s="53">
        <v>8.6111860139999994</v>
      </c>
      <c r="AU147" s="53">
        <v>8.9336795349999996</v>
      </c>
      <c r="AV147" s="53">
        <v>9.5080845390000004</v>
      </c>
      <c r="AW147" s="53">
        <v>10.203293970000001</v>
      </c>
      <c r="AX147" s="53">
        <v>10.96532105</v>
      </c>
      <c r="AY147" s="53">
        <v>11.714911300000001</v>
      </c>
      <c r="AZ147" s="53">
        <v>12.195222530000001</v>
      </c>
      <c r="BA147" s="53">
        <v>12.52078451</v>
      </c>
      <c r="BB147" s="53">
        <v>70.868735548975422</v>
      </c>
      <c r="BC147" s="53">
        <v>71.609112223793602</v>
      </c>
      <c r="BD147" s="53">
        <v>72.742330546317987</v>
      </c>
      <c r="BE147" s="53">
        <v>74.61798935156294</v>
      </c>
      <c r="BF147" s="53">
        <v>76.676858713000001</v>
      </c>
      <c r="BG147" s="53">
        <v>78.710578049922077</v>
      </c>
      <c r="BH147" s="53">
        <v>80.520500975714057</v>
      </c>
      <c r="BI147" s="53">
        <v>81.594749856291926</v>
      </c>
      <c r="BJ147" s="53">
        <v>82.288913848706486</v>
      </c>
    </row>
    <row r="148" spans="1:62">
      <c r="B148" s="54">
        <f t="shared" si="8"/>
        <v>438</v>
      </c>
      <c r="C148" s="50">
        <v>14.6</v>
      </c>
      <c r="D148" s="52" t="e">
        <f>VLOOKUP(Table!C148,'Baby Growth Tracker'!$D$14:$E$99,2,FALSE)</f>
        <v>#N/A</v>
      </c>
      <c r="E148" s="49">
        <f>IF('Baby Growth Tracker'!$C$5="Male",Table!AA148,Table!AS148)</f>
        <v>8.4311579245000008</v>
      </c>
      <c r="F148" s="49">
        <f>IF('Baby Growth Tracker'!$C$5="Male",Table!AB148,Table!AT148)</f>
        <v>8.6328311792000001</v>
      </c>
      <c r="G148" s="49">
        <f>IF('Baby Growth Tracker'!$C$5="Male",Table!AC148,Table!AU148)</f>
        <v>8.9557366956999989</v>
      </c>
      <c r="H148" s="49">
        <f>IF('Baby Growth Tracker'!$C$5="Male",Table!AD148,Table!AV148)</f>
        <v>9.5310090170000006</v>
      </c>
      <c r="I148" s="49">
        <f>IF('Baby Growth Tracker'!$C$5="Male",Table!AE148,Table!AW148)</f>
        <v>10.227505153000001</v>
      </c>
      <c r="J148" s="49">
        <f>IF('Baby Growth Tracker'!$C$5="Male",Table!AF148,Table!AX148)</f>
        <v>10.991251625</v>
      </c>
      <c r="K148" s="49">
        <f>IF('Baby Growth Tracker'!$C$5="Male",Table!AG148,Table!AY148)</f>
        <v>11.742858108</v>
      </c>
      <c r="L148" s="49">
        <f>IF('Baby Growth Tracker'!$C$5="Male",Table!AH148,Table!AZ148)</f>
        <v>12.224634277</v>
      </c>
      <c r="M148" s="49">
        <f>IF('Baby Growth Tracker'!$C$5="Male",Table!AI148,Table!BA148)</f>
        <v>12.551267092</v>
      </c>
      <c r="N148" s="49" t="e">
        <f t="shared" si="6"/>
        <v>#N/A</v>
      </c>
      <c r="O148" s="50">
        <v>14.6</v>
      </c>
      <c r="P148" s="52" t="e">
        <f>VLOOKUP(Table!O148,'Baby Growth Tracker'!$D$14:$F$99,3,FALSE)</f>
        <v>#N/A</v>
      </c>
      <c r="Q148" s="49">
        <f>IF('Baby Growth Tracker'!$C$5="Male",Table!AJ148,Table!BB148)</f>
        <v>70.967669475519486</v>
      </c>
      <c r="R148" s="49">
        <f>IF('Baby Growth Tracker'!$C$5="Male",Table!AK148,Table!BC148)</f>
        <v>71.709115324152748</v>
      </c>
      <c r="S148" s="49">
        <f>IF('Baby Growth Tracker'!$C$5="Male",Table!AL148,Table!BD148)</f>
        <v>72.844021401125858</v>
      </c>
      <c r="T148" s="49">
        <f>IF('Baby Growth Tracker'!$C$5="Male",Table!AM148,Table!BE148)</f>
        <v>74.722606819351299</v>
      </c>
      <c r="U148" s="49">
        <f>IF('Baby Growth Tracker'!$C$5="Male",Table!AN148,Table!BF148)</f>
        <v>76.784873827300004</v>
      </c>
      <c r="V148" s="49">
        <f>IF('Baby Growth Tracker'!$C$5="Male",Table!AO148,Table!BG148)</f>
        <v>78.822132866236544</v>
      </c>
      <c r="W148" s="49">
        <f>IF('Baby Growth Tracker'!$C$5="Male",Table!AP148,Table!BH148)</f>
        <v>80.635354222658677</v>
      </c>
      <c r="X148" s="49">
        <f>IF('Baby Growth Tracker'!$C$5="Male",Table!AQ148,Table!BI148)</f>
        <v>81.711625044877565</v>
      </c>
      <c r="Y148" s="49">
        <f>IF('Baby Growth Tracker'!$C$5="Male",Table!AR148,Table!BJ148)</f>
        <v>82.407120530074209</v>
      </c>
      <c r="Z148" s="49" t="e">
        <f t="shared" si="7"/>
        <v>#N/A</v>
      </c>
      <c r="AA148" s="49">
        <v>8.9905845899999992</v>
      </c>
      <c r="AB148" s="49">
        <v>9.2178455691999996</v>
      </c>
      <c r="AC148" s="49">
        <v>9.5810483071999997</v>
      </c>
      <c r="AD148" s="49">
        <v>10.225962278000001</v>
      </c>
      <c r="AE148" s="49">
        <v>11.002887867</v>
      </c>
      <c r="AF148" s="49">
        <v>11.849689406</v>
      </c>
      <c r="AG148" s="49">
        <v>12.67758894</v>
      </c>
      <c r="AH148" s="49">
        <v>13.205367133999999</v>
      </c>
      <c r="AI148" s="49">
        <v>13.56188397</v>
      </c>
      <c r="AJ148" s="49">
        <v>73.012516284142492</v>
      </c>
      <c r="AK148" s="49">
        <v>73.667037870360716</v>
      </c>
      <c r="AL148" s="49">
        <v>74.691419574803504</v>
      </c>
      <c r="AM148" s="49">
        <v>76.44913599801184</v>
      </c>
      <c r="AN148" s="49">
        <v>78.472334828399994</v>
      </c>
      <c r="AO148" s="49">
        <v>80.57303920015427</v>
      </c>
      <c r="AP148" s="49">
        <v>82.533233975738213</v>
      </c>
      <c r="AQ148" s="49">
        <v>83.739126266607869</v>
      </c>
      <c r="AR148" s="49">
        <v>84.535808833487437</v>
      </c>
      <c r="AS148" s="53">
        <v>8.4311579245000008</v>
      </c>
      <c r="AT148" s="53">
        <v>8.6328311792000001</v>
      </c>
      <c r="AU148" s="53">
        <v>8.9557366956999989</v>
      </c>
      <c r="AV148" s="53">
        <v>9.5310090170000006</v>
      </c>
      <c r="AW148" s="53">
        <v>10.227505153000001</v>
      </c>
      <c r="AX148" s="53">
        <v>10.991251625</v>
      </c>
      <c r="AY148" s="53">
        <v>11.742858108</v>
      </c>
      <c r="AZ148" s="53">
        <v>12.224634277</v>
      </c>
      <c r="BA148" s="53">
        <v>12.551267092</v>
      </c>
      <c r="BB148" s="53">
        <v>70.967669475519486</v>
      </c>
      <c r="BC148" s="53">
        <v>71.709115324152748</v>
      </c>
      <c r="BD148" s="53">
        <v>72.844021401125858</v>
      </c>
      <c r="BE148" s="53">
        <v>74.722606819351299</v>
      </c>
      <c r="BF148" s="53">
        <v>76.784873827300004</v>
      </c>
      <c r="BG148" s="53">
        <v>78.822132866236544</v>
      </c>
      <c r="BH148" s="53">
        <v>80.635354222658677</v>
      </c>
      <c r="BI148" s="53">
        <v>81.711625044877565</v>
      </c>
      <c r="BJ148" s="53">
        <v>82.407120530074209</v>
      </c>
    </row>
    <row r="149" spans="1:62">
      <c r="B149" s="54">
        <f t="shared" si="8"/>
        <v>441</v>
      </c>
      <c r="C149" s="50">
        <v>14.7</v>
      </c>
      <c r="D149" s="52" t="e">
        <f>VLOOKUP(Table!C149,'Baby Growth Tracker'!$D$14:$E$99,2,FALSE)</f>
        <v>#N/A</v>
      </c>
      <c r="E149" s="49">
        <f>IF('Baby Growth Tracker'!$C$5="Male",Table!AA149,Table!AS149)</f>
        <v>8.4524256802500002</v>
      </c>
      <c r="F149" s="49">
        <f>IF('Baby Growth Tracker'!$C$5="Male",Table!AB149,Table!AT149)</f>
        <v>8.6543294460400002</v>
      </c>
      <c r="G149" s="49">
        <f>IF('Baby Growth Tracker'!$C$5="Male",Table!AC149,Table!AU149)</f>
        <v>8.977646416269998</v>
      </c>
      <c r="H149" s="49">
        <f>IF('Baby Growth Tracker'!$C$5="Male",Table!AD149,Table!AV149)</f>
        <v>9.5537849008700011</v>
      </c>
      <c r="I149" s="49">
        <f>IF('Baby Growth Tracker'!$C$5="Male",Table!AE149,Table!AW149)</f>
        <v>10.2515662295</v>
      </c>
      <c r="J149" s="49">
        <f>IF('Baby Growth Tracker'!$C$5="Male",Table!AF149,Table!AX149)</f>
        <v>11.0170306682</v>
      </c>
      <c r="K149" s="49">
        <f>IF('Baby Growth Tracker'!$C$5="Male",Table!AG149,Table!AY149)</f>
        <v>11.7706526814</v>
      </c>
      <c r="L149" s="49">
        <f>IF('Baby Growth Tracker'!$C$5="Male",Table!AH149,Table!AZ149)</f>
        <v>12.253893936000001</v>
      </c>
      <c r="M149" s="49">
        <f>IF('Baby Growth Tracker'!$C$5="Male",Table!AI149,Table!BA149)</f>
        <v>12.581598034399999</v>
      </c>
      <c r="N149" s="49" t="e">
        <f t="shared" si="6"/>
        <v>#N/A</v>
      </c>
      <c r="O149" s="50">
        <v>14.7</v>
      </c>
      <c r="P149" s="52" t="e">
        <f>VLOOKUP(Table!O149,'Baby Growth Tracker'!$D$14:$F$99,3,FALSE)</f>
        <v>#N/A</v>
      </c>
      <c r="Q149" s="49">
        <f>IF('Baby Growth Tracker'!$C$5="Male",Table!AJ149,Table!BB149)</f>
        <v>71.06627251146918</v>
      </c>
      <c r="R149" s="49">
        <f>IF('Baby Growth Tracker'!$C$5="Male",Table!AK149,Table!BC149)</f>
        <v>71.808783784269707</v>
      </c>
      <c r="S149" s="49">
        <f>IF('Baby Growth Tracker'!$C$5="Male",Table!AL149,Table!BD149)</f>
        <v>72.945372493690442</v>
      </c>
      <c r="T149" s="49">
        <f>IF('Baby Growth Tracker'!$C$5="Male",Table!AM149,Table!BE149)</f>
        <v>74.826877684483946</v>
      </c>
      <c r="U149" s="49">
        <f>IF('Baby Growth Tracker'!$C$5="Male",Table!AN149,Table!BF149)</f>
        <v>76.892537172170009</v>
      </c>
      <c r="V149" s="49">
        <f>IF('Baby Growth Tracker'!$C$5="Male",Table!AO149,Table!BG149)</f>
        <v>78.933333202853248</v>
      </c>
      <c r="W149" s="49">
        <f>IF('Baby Growth Tracker'!$C$5="Male",Table!AP149,Table!BH149)</f>
        <v>80.749852565873411</v>
      </c>
      <c r="X149" s="49">
        <f>IF('Baby Growth Tracker'!$C$5="Male",Table!AQ149,Table!BI149)</f>
        <v>81.828145958297483</v>
      </c>
      <c r="Y149" s="49">
        <f>IF('Baby Growth Tracker'!$C$5="Male",Table!AR149,Table!BJ149)</f>
        <v>82.524973689612295</v>
      </c>
      <c r="Z149" s="49" t="e">
        <f t="shared" si="7"/>
        <v>#N/A</v>
      </c>
      <c r="AA149" s="49">
        <v>9.0097618929999985</v>
      </c>
      <c r="AB149" s="49">
        <v>9.2374687093999999</v>
      </c>
      <c r="AC149" s="49">
        <v>9.6013742453999988</v>
      </c>
      <c r="AD149" s="49">
        <v>10.247506776000002</v>
      </c>
      <c r="AE149" s="49">
        <v>11.025850913999999</v>
      </c>
      <c r="AF149" s="49">
        <v>11.874137822</v>
      </c>
      <c r="AG149" s="49">
        <v>12.70342924</v>
      </c>
      <c r="AH149" s="49">
        <v>13.232064077999999</v>
      </c>
      <c r="AI149" s="49">
        <v>13.589146230000001</v>
      </c>
      <c r="AJ149" s="49">
        <v>73.10613451732624</v>
      </c>
      <c r="AK149" s="49">
        <v>73.762413979856746</v>
      </c>
      <c r="AL149" s="49">
        <v>74.789381492442601</v>
      </c>
      <c r="AM149" s="49">
        <v>76.551062655292611</v>
      </c>
      <c r="AN149" s="49">
        <v>78.578082939839987</v>
      </c>
      <c r="AO149" s="49">
        <v>80.68191087101809</v>
      </c>
      <c r="AP149" s="49">
        <v>82.644241775534738</v>
      </c>
      <c r="AQ149" s="49">
        <v>83.851073986978562</v>
      </c>
      <c r="AR149" s="49">
        <v>84.648220974169931</v>
      </c>
      <c r="AS149" s="53">
        <v>8.4524256802500002</v>
      </c>
      <c r="AT149" s="53">
        <v>8.6543294460400002</v>
      </c>
      <c r="AU149" s="53">
        <v>8.977646416269998</v>
      </c>
      <c r="AV149" s="53">
        <v>9.5537849008700011</v>
      </c>
      <c r="AW149" s="53">
        <v>10.2515662295</v>
      </c>
      <c r="AX149" s="53">
        <v>11.0170306682</v>
      </c>
      <c r="AY149" s="53">
        <v>11.7706526814</v>
      </c>
      <c r="AZ149" s="53">
        <v>12.253893936000001</v>
      </c>
      <c r="BA149" s="53">
        <v>12.581598034399999</v>
      </c>
      <c r="BB149" s="53">
        <v>71.06627251146918</v>
      </c>
      <c r="BC149" s="53">
        <v>71.808783784269707</v>
      </c>
      <c r="BD149" s="53">
        <v>72.945372493690442</v>
      </c>
      <c r="BE149" s="53">
        <v>74.826877684483946</v>
      </c>
      <c r="BF149" s="53">
        <v>76.892537172170009</v>
      </c>
      <c r="BG149" s="53">
        <v>78.933333202853248</v>
      </c>
      <c r="BH149" s="53">
        <v>80.749852565873411</v>
      </c>
      <c r="BI149" s="53">
        <v>81.828145958297483</v>
      </c>
      <c r="BJ149" s="53">
        <v>82.524973689612295</v>
      </c>
    </row>
    <row r="150" spans="1:62">
      <c r="B150" s="54">
        <f t="shared" si="8"/>
        <v>444</v>
      </c>
      <c r="C150" s="50">
        <v>14.8</v>
      </c>
      <c r="D150" s="52" t="e">
        <f>VLOOKUP(Table!C150,'Baby Growth Tracker'!$D$14:$E$99,2,FALSE)</f>
        <v>#N/A</v>
      </c>
      <c r="E150" s="49">
        <f>IF('Baby Growth Tracker'!$C$5="Male",Table!AA150,Table!AS150)</f>
        <v>8.4735482998550005</v>
      </c>
      <c r="F150" s="49">
        <f>IF('Baby Growth Tracker'!$C$5="Male",Table!AB150,Table!AT150)</f>
        <v>8.6756823230369999</v>
      </c>
      <c r="G150" s="49">
        <f>IF('Baby Growth Tracker'!$C$5="Male",Table!AC150,Table!AU150)</f>
        <v>8.9994102570729986</v>
      </c>
      <c r="H150" s="49">
        <f>IF('Baby Growth Tracker'!$C$5="Male",Table!AD150,Table!AV150)</f>
        <v>9.5764138497600015</v>
      </c>
      <c r="I150" s="49">
        <f>IF('Baby Growth Tracker'!$C$5="Male",Table!AE150,Table!AW150)</f>
        <v>10.275478987570001</v>
      </c>
      <c r="J150" s="49">
        <f>IF('Baby Growth Tracker'!$C$5="Male",Table!AF150,Table!AX150)</f>
        <v>11.04266011867</v>
      </c>
      <c r="K150" s="49">
        <f>IF('Baby Growth Tracker'!$C$5="Male",Table!AG150,Table!AY150)</f>
        <v>11.79829711637</v>
      </c>
      <c r="L150" s="49">
        <f>IF('Baby Growth Tracker'!$C$5="Male",Table!AH150,Table!AZ150)</f>
        <v>12.283003708240001</v>
      </c>
      <c r="M150" s="49">
        <f>IF('Baby Growth Tracker'!$C$5="Male",Table!AI150,Table!BA150)</f>
        <v>12.611779611789999</v>
      </c>
      <c r="N150" s="49" t="e">
        <f t="shared" si="6"/>
        <v>#N/A</v>
      </c>
      <c r="O150" s="50">
        <v>14.8</v>
      </c>
      <c r="P150" s="52" t="e">
        <f>VLOOKUP(Table!O150,'Baby Growth Tracker'!$D$14:$F$99,3,FALSE)</f>
        <v>#N/A</v>
      </c>
      <c r="Q150" s="49">
        <f>IF('Baby Growth Tracker'!$C$5="Male",Table!AJ150,Table!BB150)</f>
        <v>71.164547640722446</v>
      </c>
      <c r="R150" s="49">
        <f>IF('Baby Growth Tracker'!$C$5="Male",Table!AK150,Table!BC150)</f>
        <v>71.908120627646838</v>
      </c>
      <c r="S150" s="49">
        <f>IF('Baby Growth Tracker'!$C$5="Male",Table!AL150,Table!BD150)</f>
        <v>73.046386896146373</v>
      </c>
      <c r="T150" s="49">
        <f>IF('Baby Growth Tracker'!$C$5="Male",Table!AM150,Table!BE150)</f>
        <v>74.93080506936731</v>
      </c>
      <c r="U150" s="49">
        <f>IF('Baby Growth Tracker'!$C$5="Male",Table!AN150,Table!BF150)</f>
        <v>76.999851884820004</v>
      </c>
      <c r="V150" s="49">
        <f>IF('Baby Growth Tracker'!$C$5="Male",Table!AO150,Table!BG150)</f>
        <v>79.044182173507537</v>
      </c>
      <c r="W150" s="49">
        <f>IF('Baby Growth Tracker'!$C$5="Male",Table!AP150,Table!BH150)</f>
        <v>80.863999068960254</v>
      </c>
      <c r="X150" s="49">
        <f>IF('Baby Growth Tracker'!$C$5="Male",Table!AQ150,Table!BI150)</f>
        <v>81.944315618277614</v>
      </c>
      <c r="Y150" s="49">
        <f>IF('Baby Growth Tracker'!$C$5="Male",Table!AR150,Table!BJ150)</f>
        <v>82.642476317431786</v>
      </c>
      <c r="Z150" s="49" t="e">
        <f t="shared" si="7"/>
        <v>#N/A</v>
      </c>
      <c r="AA150" s="49">
        <v>9.0289391959999978</v>
      </c>
      <c r="AB150" s="49">
        <v>9.2570918496000001</v>
      </c>
      <c r="AC150" s="49">
        <v>9.621700183599998</v>
      </c>
      <c r="AD150" s="49">
        <v>10.269051274000002</v>
      </c>
      <c r="AE150" s="49">
        <v>11.048813960999999</v>
      </c>
      <c r="AF150" s="49">
        <v>11.898586238</v>
      </c>
      <c r="AG150" s="49">
        <v>12.729269540000001</v>
      </c>
      <c r="AH150" s="49">
        <v>13.258761021999998</v>
      </c>
      <c r="AI150" s="49">
        <v>13.616408490000001</v>
      </c>
      <c r="AJ150" s="49">
        <v>73.199388494256624</v>
      </c>
      <c r="AK150" s="49">
        <v>73.857428153416294</v>
      </c>
      <c r="AL150" s="49">
        <v>74.886983930980676</v>
      </c>
      <c r="AM150" s="49">
        <v>76.652631139761638</v>
      </c>
      <c r="AN150" s="49">
        <v>78.683470771012992</v>
      </c>
      <c r="AO150" s="49">
        <v>80.790417279523894</v>
      </c>
      <c r="AP150" s="49">
        <v>82.754878316136526</v>
      </c>
      <c r="AQ150" s="49">
        <v>83.962646612499285</v>
      </c>
      <c r="AR150" s="49">
        <v>84.760255580087758</v>
      </c>
      <c r="AS150" s="53">
        <v>8.4735482998550005</v>
      </c>
      <c r="AT150" s="53">
        <v>8.6756823230369999</v>
      </c>
      <c r="AU150" s="53">
        <v>8.9994102570729986</v>
      </c>
      <c r="AV150" s="53">
        <v>9.5764138497600015</v>
      </c>
      <c r="AW150" s="53">
        <v>10.275478987570001</v>
      </c>
      <c r="AX150" s="53">
        <v>11.04266011867</v>
      </c>
      <c r="AY150" s="53">
        <v>11.79829711637</v>
      </c>
      <c r="AZ150" s="53">
        <v>12.283003708240001</v>
      </c>
      <c r="BA150" s="53">
        <v>12.611779611789999</v>
      </c>
      <c r="BB150" s="53">
        <v>71.164547640722446</v>
      </c>
      <c r="BC150" s="53">
        <v>71.908120627646838</v>
      </c>
      <c r="BD150" s="53">
        <v>73.046386896146373</v>
      </c>
      <c r="BE150" s="53">
        <v>74.93080506936731</v>
      </c>
      <c r="BF150" s="53">
        <v>76.999851884820004</v>
      </c>
      <c r="BG150" s="53">
        <v>79.044182173507537</v>
      </c>
      <c r="BH150" s="53">
        <v>80.863999068960254</v>
      </c>
      <c r="BI150" s="53">
        <v>81.944315618277614</v>
      </c>
      <c r="BJ150" s="53">
        <v>82.642476317431786</v>
      </c>
    </row>
    <row r="151" spans="1:62">
      <c r="B151" s="54">
        <f t="shared" si="8"/>
        <v>447</v>
      </c>
      <c r="C151" s="50">
        <v>14.9</v>
      </c>
      <c r="D151" s="52" t="e">
        <f>VLOOKUP(Table!C151,'Baby Growth Tracker'!$D$14:$E$99,2,FALSE)</f>
        <v>#N/A</v>
      </c>
      <c r="E151" s="49">
        <f>IF('Baby Growth Tracker'!$C$5="Male",Table!AA151,Table!AS151)</f>
        <v>8.4945272508861009</v>
      </c>
      <c r="F151" s="49">
        <f>IF('Baby Growth Tracker'!$C$5="Male",Table!AB151,Table!AT151)</f>
        <v>8.6968913081834991</v>
      </c>
      <c r="G151" s="49">
        <f>IF('Baby Growth Tracker'!$C$5="Male",Table!AC151,Table!AU151)</f>
        <v>9.0210297671287982</v>
      </c>
      <c r="H151" s="49">
        <f>IF('Baby Growth Tracker'!$C$5="Male",Table!AD151,Table!AV151)</f>
        <v>9.598897509939901</v>
      </c>
      <c r="I151" s="49">
        <f>IF('Baby Growth Tracker'!$C$5="Male",Table!AE151,Table!AW151)</f>
        <v>10.299245200464</v>
      </c>
      <c r="J151" s="49">
        <f>IF('Baby Growth Tracker'!$C$5="Male",Table!AF151,Table!AX151)</f>
        <v>11.068141898499</v>
      </c>
      <c r="K151" s="49">
        <f>IF('Baby Growth Tracker'!$C$5="Male",Table!AG151,Table!AY151)</f>
        <v>11.825793489993</v>
      </c>
      <c r="L151" s="49">
        <f>IF('Baby Growth Tracker'!$C$5="Male",Table!AH151,Table!AZ151)</f>
        <v>12.311965774564001</v>
      </c>
      <c r="M151" s="49">
        <f>IF('Baby Growth Tracker'!$C$5="Male",Table!AI151,Table!BA151)</f>
        <v>12.641814077505998</v>
      </c>
      <c r="N151" s="49" t="e">
        <f t="shared" si="6"/>
        <v>#N/A</v>
      </c>
      <c r="O151" s="50">
        <v>14.9</v>
      </c>
      <c r="P151" s="52" t="e">
        <f>VLOOKUP(Table!O151,'Baby Growth Tracker'!$D$14:$F$99,3,FALSE)</f>
        <v>#N/A</v>
      </c>
      <c r="Q151" s="49">
        <f>IF('Baby Growth Tracker'!$C$5="Male",Table!AJ151,Table!BB151)</f>
        <v>71.262497805404948</v>
      </c>
      <c r="R151" s="49">
        <f>IF('Baby Growth Tracker'!$C$5="Male",Table!AK151,Table!BC151)</f>
        <v>72.007128835427977</v>
      </c>
      <c r="S151" s="49">
        <f>IF('Baby Growth Tracker'!$C$5="Male",Table!AL151,Table!BD151)</f>
        <v>73.147067637591988</v>
      </c>
      <c r="T151" s="49">
        <f>IF('Baby Growth Tracker'!$C$5="Male",Table!AM151,Table!BE151)</f>
        <v>75.034392052797742</v>
      </c>
      <c r="U151" s="49">
        <f>IF('Baby Growth Tracker'!$C$5="Male",Table!AN151,Table!BF151)</f>
        <v>77.106821058944902</v>
      </c>
      <c r="V151" s="49">
        <f>IF('Baby Growth Tracker'!$C$5="Male",Table!AO151,Table!BG151)</f>
        <v>79.154682849191872</v>
      </c>
      <c r="W151" s="49">
        <f>IF('Baby Growth Tracker'!$C$5="Male",Table!AP151,Table!BH151)</f>
        <v>80.977796753984961</v>
      </c>
      <c r="X151" s="49">
        <f>IF('Baby Growth Tracker'!$C$5="Male",Table!AQ151,Table!BI151)</f>
        <v>82.060137005939353</v>
      </c>
      <c r="Y151" s="49">
        <f>IF('Baby Growth Tracker'!$C$5="Male",Table!AR151,Table!BJ151)</f>
        <v>82.759631363722718</v>
      </c>
      <c r="Z151" s="49" t="e">
        <f t="shared" si="7"/>
        <v>#N/A</v>
      </c>
      <c r="AA151" s="49">
        <v>9.0481164989999971</v>
      </c>
      <c r="AB151" s="49">
        <v>9.2767149898000003</v>
      </c>
      <c r="AC151" s="49">
        <v>9.6420261217999972</v>
      </c>
      <c r="AD151" s="49">
        <v>10.290595772000003</v>
      </c>
      <c r="AE151" s="49">
        <v>11.071777007999998</v>
      </c>
      <c r="AF151" s="49">
        <v>11.923034654</v>
      </c>
      <c r="AG151" s="49">
        <v>12.755109840000001</v>
      </c>
      <c r="AH151" s="49">
        <v>13.285457965999997</v>
      </c>
      <c r="AI151" s="49">
        <v>13.643670750000002</v>
      </c>
      <c r="AJ151" s="49">
        <v>73.292281708966186</v>
      </c>
      <c r="AK151" s="49">
        <v>73.952083852923181</v>
      </c>
      <c r="AL151" s="49">
        <v>74.9842303051811</v>
      </c>
      <c r="AM151" s="49">
        <v>76.753844799484355</v>
      </c>
      <c r="AN151" s="49">
        <v>78.788501623901496</v>
      </c>
      <c r="AO151" s="49">
        <v>80.898561722121997</v>
      </c>
      <c r="AP151" s="49">
        <v>82.865146930512665</v>
      </c>
      <c r="AQ151" s="49">
        <v>84.073847518162296</v>
      </c>
      <c r="AR151" s="49">
        <v>84.871916061637663</v>
      </c>
      <c r="AS151" s="53">
        <v>8.4945272508861009</v>
      </c>
      <c r="AT151" s="53">
        <v>8.6968913081834991</v>
      </c>
      <c r="AU151" s="53">
        <v>9.0210297671287982</v>
      </c>
      <c r="AV151" s="53">
        <v>9.598897509939901</v>
      </c>
      <c r="AW151" s="53">
        <v>10.299245200464</v>
      </c>
      <c r="AX151" s="53">
        <v>11.068141898499</v>
      </c>
      <c r="AY151" s="53">
        <v>11.825793489993</v>
      </c>
      <c r="AZ151" s="53">
        <v>12.311965774564001</v>
      </c>
      <c r="BA151" s="53">
        <v>12.641814077505998</v>
      </c>
      <c r="BB151" s="53">
        <v>71.262497805404948</v>
      </c>
      <c r="BC151" s="53">
        <v>72.007128835427977</v>
      </c>
      <c r="BD151" s="53">
        <v>73.147067637591988</v>
      </c>
      <c r="BE151" s="53">
        <v>75.034392052797742</v>
      </c>
      <c r="BF151" s="53">
        <v>77.106821058944902</v>
      </c>
      <c r="BG151" s="53">
        <v>79.154682849191872</v>
      </c>
      <c r="BH151" s="53">
        <v>80.977796753984961</v>
      </c>
      <c r="BI151" s="53">
        <v>82.060137005939353</v>
      </c>
      <c r="BJ151" s="53">
        <v>82.759631363722718</v>
      </c>
    </row>
    <row r="152" spans="1:62">
      <c r="A152" s="49" t="s">
        <v>11</v>
      </c>
      <c r="B152" s="54">
        <f t="shared" si="8"/>
        <v>450</v>
      </c>
      <c r="C152" s="50">
        <v>15</v>
      </c>
      <c r="D152" s="52" t="e">
        <f>VLOOKUP(Table!C152,'Baby Growth Tracker'!$D$14:$E$99,2,FALSE)</f>
        <v>#N/A</v>
      </c>
      <c r="E152" s="49">
        <f>IF('Baby Growth Tracker'!$C$5="Male",Table!AA152,Table!AS152)</f>
        <v>8.5153639909273799</v>
      </c>
      <c r="F152" s="49">
        <f>IF('Baby Growth Tracker'!$C$5="Male",Table!AB152,Table!AT152)</f>
        <v>8.7179578889983986</v>
      </c>
      <c r="G152" s="49">
        <f>IF('Baby Growth Tracker'!$C$5="Male",Table!AC152,Table!AU152)</f>
        <v>9.0425064841719891</v>
      </c>
      <c r="H152" s="49">
        <f>IF('Baby Growth Tracker'!$C$5="Male",Table!AD152,Table!AV152)</f>
        <v>9.6212375148718614</v>
      </c>
      <c r="I152" s="49">
        <f>IF('Baby Growth Tracker'!$C$5="Male",Table!AE152,Table!AW152)</f>
        <v>10.3228666267085</v>
      </c>
      <c r="J152" s="49">
        <f>IF('Baby Growth Tracker'!$C$5="Male",Table!AF152,Table!AX152)</f>
        <v>11.0934779129025</v>
      </c>
      <c r="K152" s="49">
        <f>IF('Baby Growth Tracker'!$C$5="Male",Table!AG152,Table!AY152)</f>
        <v>11.853143860389899</v>
      </c>
      <c r="L152" s="49">
        <f>IF('Baby Growth Tracker'!$C$5="Male",Table!AH152,Table!AZ152)</f>
        <v>12.3407822955549</v>
      </c>
      <c r="M152" s="49">
        <f>IF('Baby Growth Tracker'!$C$5="Male",Table!AI152,Table!BA152)</f>
        <v>12.671703663770298</v>
      </c>
      <c r="N152" s="49" t="e">
        <f t="shared" si="6"/>
        <v>#N/A</v>
      </c>
      <c r="O152" s="50">
        <v>15</v>
      </c>
      <c r="P152" s="52" t="e">
        <f>VLOOKUP(Table!O152,'Baby Growth Tracker'!$D$14:$F$99,3,FALSE)</f>
        <v>#N/A</v>
      </c>
      <c r="Q152" s="49">
        <f>IF('Baby Growth Tracker'!$C$5="Male",Table!AJ152,Table!BB152)</f>
        <v>71.360125906641116</v>
      </c>
      <c r="R152" s="49">
        <f>IF('Baby Growth Tracker'!$C$5="Male",Table!AK152,Table!BC152)</f>
        <v>72.105811347179923</v>
      </c>
      <c r="S152" s="49">
        <f>IF('Baby Growth Tracker'!$C$5="Male",Table!AL152,Table!BD152)</f>
        <v>73.247417704882409</v>
      </c>
      <c r="T152" s="49">
        <f>IF('Baby Growth Tracker'!$C$5="Male",Table!AM152,Table!BE152)</f>
        <v>75.137641670763031</v>
      </c>
      <c r="U152" s="49">
        <f>IF('Baby Growth Tracker'!$C$5="Male",Table!AN152,Table!BF152)</f>
        <v>77.213447745520284</v>
      </c>
      <c r="V152" s="49">
        <f>IF('Baby Growth Tracker'!$C$5="Male",Table!AO152,Table!BG152)</f>
        <v>79.264838258931704</v>
      </c>
      <c r="W152" s="49">
        <f>IF('Baby Growth Tracker'!$C$5="Male",Table!AP152,Table!BH152)</f>
        <v>81.091248602223743</v>
      </c>
      <c r="X152" s="49">
        <f>IF('Baby Growth Tracker'!$C$5="Male",Table!AQ152,Table!BI152)</f>
        <v>82.175613062524363</v>
      </c>
      <c r="Y152" s="49">
        <f>IF('Baby Growth Tracker'!$C$5="Male",Table!AR152,Table!BJ152)</f>
        <v>82.876441739462692</v>
      </c>
      <c r="Z152" s="49" t="e">
        <f t="shared" si="7"/>
        <v>#N/A</v>
      </c>
      <c r="AA152" s="49">
        <v>9.067293802</v>
      </c>
      <c r="AB152" s="49">
        <v>9.2963381299999988</v>
      </c>
      <c r="AC152" s="49">
        <v>9.6623520599999999</v>
      </c>
      <c r="AD152" s="49">
        <v>10.31214027</v>
      </c>
      <c r="AE152" s="49">
        <v>11.094740055000001</v>
      </c>
      <c r="AF152" s="49">
        <v>11.947483070000001</v>
      </c>
      <c r="AG152" s="49">
        <v>12.78095014</v>
      </c>
      <c r="AH152" s="49">
        <v>13.31215491</v>
      </c>
      <c r="AI152" s="49">
        <v>13.670933009999999</v>
      </c>
      <c r="AJ152" s="49">
        <v>73.384817604753692</v>
      </c>
      <c r="AK152" s="49">
        <v>74.046384490098959</v>
      </c>
      <c r="AL152" s="49">
        <v>75.081123980501985</v>
      </c>
      <c r="AM152" s="49">
        <v>76.854706934542634</v>
      </c>
      <c r="AN152" s="49">
        <v>78.89317875366774</v>
      </c>
      <c r="AO152" s="49">
        <v>81.006347449039609</v>
      </c>
      <c r="AP152" s="49">
        <v>82.975050905201698</v>
      </c>
      <c r="AQ152" s="49">
        <v>84.184680031956248</v>
      </c>
      <c r="AR152" s="49">
        <v>84.983205781626722</v>
      </c>
      <c r="AS152" s="53">
        <v>8.5153639909273799</v>
      </c>
      <c r="AT152" s="53">
        <v>8.7179578889983986</v>
      </c>
      <c r="AU152" s="53">
        <v>9.0425064841719891</v>
      </c>
      <c r="AV152" s="53">
        <v>9.6212375148718614</v>
      </c>
      <c r="AW152" s="53">
        <v>10.3228666267085</v>
      </c>
      <c r="AX152" s="53">
        <v>11.0934779129025</v>
      </c>
      <c r="AY152" s="53">
        <v>11.853143860389899</v>
      </c>
      <c r="AZ152" s="53">
        <v>12.3407822955549</v>
      </c>
      <c r="BA152" s="53">
        <v>12.671703663770298</v>
      </c>
      <c r="BB152" s="53">
        <v>71.360125906641116</v>
      </c>
      <c r="BC152" s="53">
        <v>72.105811347179923</v>
      </c>
      <c r="BD152" s="53">
        <v>73.247417704882409</v>
      </c>
      <c r="BE152" s="53">
        <v>75.137641670763031</v>
      </c>
      <c r="BF152" s="53">
        <v>77.213447745520284</v>
      </c>
      <c r="BG152" s="53">
        <v>79.264838258931704</v>
      </c>
      <c r="BH152" s="53">
        <v>81.091248602223743</v>
      </c>
      <c r="BI152" s="53">
        <v>82.175613062524363</v>
      </c>
      <c r="BJ152" s="53">
        <v>82.876441739462692</v>
      </c>
    </row>
    <row r="153" spans="1:62">
      <c r="B153" s="54">
        <f t="shared" si="8"/>
        <v>453</v>
      </c>
      <c r="C153" s="50">
        <v>15.1</v>
      </c>
      <c r="D153" s="52" t="e">
        <f>VLOOKUP(Table!C153,'Baby Growth Tracker'!$D$14:$E$99,2,FALSE)</f>
        <v>#N/A</v>
      </c>
      <c r="E153" s="49">
        <f>IF('Baby Growth Tracker'!$C$5="Male",Table!AA153,Table!AS153)</f>
        <v>8.5360599676226112</v>
      </c>
      <c r="F153" s="49">
        <f>IF('Baby Growth Tracker'!$C$5="Male",Table!AB153,Table!AT153)</f>
        <v>8.7388835425777316</v>
      </c>
      <c r="G153" s="49">
        <f>IF('Baby Growth Tracker'!$C$5="Male",Table!AC153,Table!AU153)</f>
        <v>9.0638419347097532</v>
      </c>
      <c r="H153" s="49">
        <f>IF('Baby Growth Tracker'!$C$5="Male",Table!AD153,Table!AV153)</f>
        <v>9.6434354852822466</v>
      </c>
      <c r="I153" s="49">
        <f>IF('Baby Growth Tracker'!$C$5="Male",Table!AE153,Table!AW153)</f>
        <v>10.346345010190779</v>
      </c>
      <c r="J153" s="49">
        <f>IF('Baby Growth Tracker'!$C$5="Male",Table!AF153,Table!AX153)</f>
        <v>11.1186700503296</v>
      </c>
      <c r="K153" s="49">
        <f>IF('Baby Growth Tracker'!$C$5="Male",Table!AG153,Table!AY153)</f>
        <v>11.880350266843859</v>
      </c>
      <c r="L153" s="49">
        <f>IF('Baby Growth Tracker'!$C$5="Male",Table!AH153,Table!AZ153)</f>
        <v>12.36945541166873</v>
      </c>
      <c r="M153" s="49">
        <f>IF('Baby Growth Tracker'!$C$5="Male",Table!AI153,Table!BA153)</f>
        <v>12.701450581831189</v>
      </c>
      <c r="N153" s="49" t="e">
        <f t="shared" si="6"/>
        <v>#N/A</v>
      </c>
      <c r="O153" s="50">
        <v>15.1</v>
      </c>
      <c r="P153" s="52" t="e">
        <f>VLOOKUP(Table!O153,'Baby Growth Tracker'!$D$14:$F$99,3,FALSE)</f>
        <v>#N/A</v>
      </c>
      <c r="Q153" s="49">
        <f>IF('Baby Growth Tracker'!$C$5="Male",Table!AJ153,Table!BB153)</f>
        <v>71.457434805307813</v>
      </c>
      <c r="R153" s="49">
        <f>IF('Baby Growth Tracker'!$C$5="Male",Table!AK153,Table!BC153)</f>
        <v>72.204171061656297</v>
      </c>
      <c r="S153" s="49">
        <f>IF('Baby Growth Tracker'!$C$5="Male",Table!AL153,Table!BD153)</f>
        <v>73.347440043404902</v>
      </c>
      <c r="T153" s="49">
        <f>IF('Baby Growth Tracker'!$C$5="Male",Table!AM153,Table!BE153)</f>
        <v>75.240556917225888</v>
      </c>
      <c r="U153" s="49">
        <f>IF('Baby Growth Tracker'!$C$5="Male",Table!AN153,Table!BF153)</f>
        <v>77.319734953580451</v>
      </c>
      <c r="V153" s="49">
        <f>IF('Baby Growth Tracker'!$C$5="Male",Table!AO153,Table!BG153)</f>
        <v>79.374651390544102</v>
      </c>
      <c r="W153" s="49">
        <f>IF('Baby Growth Tracker'!$C$5="Male",Table!AP153,Table!BH153)</f>
        <v>81.204357554893733</v>
      </c>
      <c r="X153" s="49">
        <f>IF('Baby Growth Tracker'!$C$5="Male",Table!AQ153,Table!BI153)</f>
        <v>82.290746690103461</v>
      </c>
      <c r="Y153" s="49">
        <f>IF('Baby Growth Tracker'!$C$5="Male",Table!AR153,Table!BJ153)</f>
        <v>82.992910317110173</v>
      </c>
      <c r="Z153" s="49" t="e">
        <f t="shared" si="7"/>
        <v>#N/A</v>
      </c>
      <c r="AA153" s="49">
        <v>9.0864711049999993</v>
      </c>
      <c r="AB153" s="49">
        <v>9.315961270199999</v>
      </c>
      <c r="AC153" s="49">
        <v>9.6826779981999991</v>
      </c>
      <c r="AD153" s="49">
        <v>10.333684767999999</v>
      </c>
      <c r="AE153" s="49">
        <v>11.117703102</v>
      </c>
      <c r="AF153" s="49">
        <v>11.971931486000001</v>
      </c>
      <c r="AG153" s="49">
        <v>12.80679044</v>
      </c>
      <c r="AH153" s="49">
        <v>13.338851854</v>
      </c>
      <c r="AI153" s="49">
        <v>13.698195269999999</v>
      </c>
      <c r="AJ153" s="49">
        <v>73.476999575145257</v>
      </c>
      <c r="AK153" s="49">
        <v>74.140333427450742</v>
      </c>
      <c r="AL153" s="49">
        <v>75.17766827402437</v>
      </c>
      <c r="AM153" s="49">
        <v>76.955220797932569</v>
      </c>
      <c r="AN153" s="49">
        <v>78.997505369523864</v>
      </c>
      <c r="AO153" s="49">
        <v>81.113777665133853</v>
      </c>
      <c r="AP153" s="49">
        <v>83.084593481164021</v>
      </c>
      <c r="AQ153" s="49">
        <v>84.295147435728055</v>
      </c>
      <c r="AR153" s="49">
        <v>85.094128056145379</v>
      </c>
      <c r="AS153" s="53">
        <v>8.5360599676226112</v>
      </c>
      <c r="AT153" s="53">
        <v>8.7388835425777316</v>
      </c>
      <c r="AU153" s="53">
        <v>9.0638419347097532</v>
      </c>
      <c r="AV153" s="53">
        <v>9.6434354852822466</v>
      </c>
      <c r="AW153" s="53">
        <v>10.346345010190779</v>
      </c>
      <c r="AX153" s="53">
        <v>11.1186700503296</v>
      </c>
      <c r="AY153" s="53">
        <v>11.880350266843859</v>
      </c>
      <c r="AZ153" s="53">
        <v>12.36945541166873</v>
      </c>
      <c r="BA153" s="53">
        <v>12.701450581831189</v>
      </c>
      <c r="BB153" s="53">
        <v>71.457434805307813</v>
      </c>
      <c r="BC153" s="53">
        <v>72.204171061656297</v>
      </c>
      <c r="BD153" s="53">
        <v>73.347440043404902</v>
      </c>
      <c r="BE153" s="53">
        <v>75.240556917225888</v>
      </c>
      <c r="BF153" s="53">
        <v>77.319734953580451</v>
      </c>
      <c r="BG153" s="53">
        <v>79.374651390544102</v>
      </c>
      <c r="BH153" s="53">
        <v>81.204357554893733</v>
      </c>
      <c r="BI153" s="53">
        <v>82.290746690103461</v>
      </c>
      <c r="BJ153" s="53">
        <v>82.992910317110173</v>
      </c>
    </row>
    <row r="154" spans="1:62">
      <c r="B154" s="54">
        <f t="shared" si="8"/>
        <v>456</v>
      </c>
      <c r="C154" s="50">
        <v>15.2</v>
      </c>
      <c r="D154" s="52" t="e">
        <f>VLOOKUP(Table!C154,'Baby Growth Tracker'!$D$14:$E$99,2,FALSE)</f>
        <v>#N/A</v>
      </c>
      <c r="E154" s="49">
        <f>IF('Baby Growth Tracker'!$C$5="Male",Table!AA154,Table!AS154)</f>
        <v>8.5566166187217991</v>
      </c>
      <c r="F154" s="49">
        <f>IF('Baby Growth Tracker'!$C$5="Male",Table!AB154,Table!AT154)</f>
        <v>8.7596697356452307</v>
      </c>
      <c r="G154" s="49">
        <f>IF('Baby Growth Tracker'!$C$5="Male",Table!AC154,Table!AU154)</f>
        <v>9.0850376340794856</v>
      </c>
      <c r="H154" s="49">
        <f>IF('Baby Growth Tracker'!$C$5="Male",Table!AD154,Table!AV154)</f>
        <v>9.6654930292331915</v>
      </c>
      <c r="I154" s="49">
        <f>IF('Baby Growth Tracker'!$C$5="Male",Table!AE154,Table!AW154)</f>
        <v>10.369682080246932</v>
      </c>
      <c r="J154" s="49">
        <f>IF('Baby Growth Tracker'!$C$5="Male",Table!AF154,Table!AX154)</f>
        <v>11.143720182569691</v>
      </c>
      <c r="K154" s="49">
        <f>IF('Baby Growth Tracker'!$C$5="Male",Table!AG154,Table!AY154)</f>
        <v>11.907414729924112</v>
      </c>
      <c r="L154" s="49">
        <f>IF('Baby Growth Tracker'!$C$5="Male",Table!AH154,Table!AZ154)</f>
        <v>12.397987243368219</v>
      </c>
      <c r="M154" s="49">
        <f>IF('Baby Growth Tracker'!$C$5="Male",Table!AI154,Table!BA154)</f>
        <v>12.731057022102028</v>
      </c>
      <c r="N154" s="49" t="e">
        <f t="shared" si="6"/>
        <v>#N/A</v>
      </c>
      <c r="O154" s="50">
        <v>15.2</v>
      </c>
      <c r="P154" s="52" t="e">
        <f>VLOOKUP(Table!O154,'Baby Growth Tracker'!$D$14:$F$99,3,FALSE)</f>
        <v>#N/A</v>
      </c>
      <c r="Q154" s="49">
        <f>IF('Baby Growth Tracker'!$C$5="Male",Table!AJ154,Table!BB154)</f>
        <v>71.554427322771076</v>
      </c>
      <c r="R154" s="49">
        <f>IF('Baby Growth Tracker'!$C$5="Male",Table!AK154,Table!BC154)</f>
        <v>72.302210837544337</v>
      </c>
      <c r="S154" s="49">
        <f>IF('Baby Growth Tracker'!$C$5="Male",Table!AL154,Table!BD154)</f>
        <v>73.447137557836896</v>
      </c>
      <c r="T154" s="49">
        <f>IF('Baby Growth Tracker'!$C$5="Male",Table!AM154,Table!BE154)</f>
        <v>75.343140744890093</v>
      </c>
      <c r="U154" s="49">
        <f>IF('Baby Growth Tracker'!$C$5="Male",Table!AN154,Table!BF154)</f>
        <v>77.425685650979219</v>
      </c>
      <c r="V154" s="49">
        <f>IF('Baby Growth Tracker'!$C$5="Male",Table!AO154,Table!BG154)</f>
        <v>79.484125191379675</v>
      </c>
      <c r="W154" s="49">
        <f>IF('Baby Growth Tracker'!$C$5="Male",Table!AP154,Table!BH154)</f>
        <v>81.31712651386735</v>
      </c>
      <c r="X154" s="49">
        <f>IF('Baby Growth Tracker'!$C$5="Male",Table!AQ154,Table!BI154)</f>
        <v>82.405540752270099</v>
      </c>
      <c r="Y154" s="49">
        <f>IF('Baby Growth Tracker'!$C$5="Male",Table!AR154,Table!BJ154)</f>
        <v>83.109039931282666</v>
      </c>
      <c r="Z154" s="49" t="e">
        <f t="shared" si="7"/>
        <v>#N/A</v>
      </c>
      <c r="AA154" s="49">
        <v>9.1056484079999986</v>
      </c>
      <c r="AB154" s="49">
        <v>9.3355844103999992</v>
      </c>
      <c r="AC154" s="49">
        <v>9.7030039363999983</v>
      </c>
      <c r="AD154" s="49">
        <v>10.355229265999998</v>
      </c>
      <c r="AE154" s="49">
        <v>11.140666148999999</v>
      </c>
      <c r="AF154" s="49">
        <v>11.996379902000001</v>
      </c>
      <c r="AG154" s="49">
        <v>12.832630740000001</v>
      </c>
      <c r="AH154" s="49">
        <v>13.365548797999999</v>
      </c>
      <c r="AI154" s="49">
        <v>13.72545753</v>
      </c>
      <c r="AJ154" s="49">
        <v>73.568830964833296</v>
      </c>
      <c r="AK154" s="49">
        <v>74.233933979197317</v>
      </c>
      <c r="AL154" s="49">
        <v>75.273866455359126</v>
      </c>
      <c r="AM154" s="49">
        <v>77.055389596442012</v>
      </c>
      <c r="AN154" s="49">
        <v>79.101484635582409</v>
      </c>
      <c r="AO154" s="49">
        <v>81.220855530725686</v>
      </c>
      <c r="AP154" s="49">
        <v>83.19377785461532</v>
      </c>
      <c r="AQ154" s="49">
        <v>84.405252966025586</v>
      </c>
      <c r="AR154" s="49">
        <v>85.204686155421072</v>
      </c>
      <c r="AS154" s="53">
        <v>8.5566166187217991</v>
      </c>
      <c r="AT154" s="53">
        <v>8.7596697356452307</v>
      </c>
      <c r="AU154" s="53">
        <v>9.0850376340794856</v>
      </c>
      <c r="AV154" s="53">
        <v>9.6654930292331915</v>
      </c>
      <c r="AW154" s="53">
        <v>10.369682080246932</v>
      </c>
      <c r="AX154" s="53">
        <v>11.143720182569691</v>
      </c>
      <c r="AY154" s="53">
        <v>11.907414729924112</v>
      </c>
      <c r="AZ154" s="53">
        <v>12.397987243368219</v>
      </c>
      <c r="BA154" s="53">
        <v>12.731057022102028</v>
      </c>
      <c r="BB154" s="53">
        <v>71.554427322771076</v>
      </c>
      <c r="BC154" s="53">
        <v>72.302210837544337</v>
      </c>
      <c r="BD154" s="53">
        <v>73.447137557836896</v>
      </c>
      <c r="BE154" s="53">
        <v>75.343140744890093</v>
      </c>
      <c r="BF154" s="53">
        <v>77.425685650979219</v>
      </c>
      <c r="BG154" s="53">
        <v>79.484125191379675</v>
      </c>
      <c r="BH154" s="53">
        <v>81.31712651386735</v>
      </c>
      <c r="BI154" s="53">
        <v>82.405540752270099</v>
      </c>
      <c r="BJ154" s="53">
        <v>83.109039931282666</v>
      </c>
    </row>
    <row r="155" spans="1:62">
      <c r="B155" s="54">
        <f t="shared" si="8"/>
        <v>459</v>
      </c>
      <c r="C155" s="50">
        <v>15.3</v>
      </c>
      <c r="D155" s="52" t="e">
        <f>VLOOKUP(Table!C155,'Baby Growth Tracker'!$D$14:$E$99,2,FALSE)</f>
        <v>#N/A</v>
      </c>
      <c r="E155" s="49">
        <f>IF('Baby Growth Tracker'!$C$5="Male",Table!AA155,Table!AS155)</f>
        <v>8.5770353721275665</v>
      </c>
      <c r="F155" s="49">
        <f>IF('Baby Growth Tracker'!$C$5="Male",Table!AB155,Table!AT155)</f>
        <v>8.7803179246027305</v>
      </c>
      <c r="G155" s="49">
        <f>IF('Baby Growth Tracker'!$C$5="Male",Table!AC155,Table!AU155)</f>
        <v>9.1060950865062207</v>
      </c>
      <c r="H155" s="49">
        <f>IF('Baby Growth Tracker'!$C$5="Male",Table!AD155,Table!AV155)</f>
        <v>9.6874117421938202</v>
      </c>
      <c r="I155" s="49">
        <f>IF('Baby Growth Tracker'!$C$5="Male",Table!AE155,Table!AW155)</f>
        <v>10.392879551749628</v>
      </c>
      <c r="J155" s="49">
        <f>IF('Baby Growth Tracker'!$C$5="Male",Table!AF155,Table!AX155)</f>
        <v>11.16863016485873</v>
      </c>
      <c r="K155" s="49">
        <f>IF('Baby Growth Tracker'!$C$5="Male",Table!AG155,Table!AY155)</f>
        <v>11.934339251609217</v>
      </c>
      <c r="L155" s="49">
        <f>IF('Baby Growth Tracker'!$C$5="Male",Table!AH155,Table!AZ155)</f>
        <v>12.42637989125571</v>
      </c>
      <c r="M155" s="49">
        <f>IF('Baby Growth Tracker'!$C$5="Male",Table!AI155,Table!BA155)</f>
        <v>12.760525154299712</v>
      </c>
      <c r="N155" s="49" t="e">
        <f t="shared" si="6"/>
        <v>#N/A</v>
      </c>
      <c r="O155" s="50">
        <v>15.3</v>
      </c>
      <c r="P155" s="52" t="e">
        <f>VLOOKUP(Table!O155,'Baby Growth Tracker'!$D$14:$F$99,3,FALSE)</f>
        <v>#N/A</v>
      </c>
      <c r="Q155" s="49">
        <f>IF('Baby Growth Tracker'!$C$5="Male",Table!AJ155,Table!BB155)</f>
        <v>71.651106241606428</v>
      </c>
      <c r="R155" s="49">
        <f>IF('Baby Growth Tracker'!$C$5="Male",Table!AK155,Table!BC155)</f>
        <v>72.399933494195068</v>
      </c>
      <c r="S155" s="49">
        <f>IF('Baby Growth Tracker'!$C$5="Male",Table!AL155,Table!BD155)</f>
        <v>73.546513112887126</v>
      </c>
      <c r="T155" s="49">
        <f>IF('Baby Growth Tracker'!$C$5="Male",Table!AM155,Table!BE155)</f>
        <v>75.445396065949538</v>
      </c>
      <c r="U155" s="49">
        <f>IF('Baby Growth Tracker'!$C$5="Male",Table!AN155,Table!BF155)</f>
        <v>77.531302765133887</v>
      </c>
      <c r="V155" s="49">
        <f>IF('Baby Growth Tracker'!$C$5="Male",Table!AO155,Table!BG155)</f>
        <v>79.593262569048164</v>
      </c>
      <c r="W155" s="49">
        <f>IF('Baby Growth Tracker'!$C$5="Male",Table!AP155,Table!BH155)</f>
        <v>81.429558342371124</v>
      </c>
      <c r="X155" s="49">
        <f>IF('Baby Growth Tracker'!$C$5="Male",Table!AQ155,Table!BI155)</f>
        <v>82.519998074818844</v>
      </c>
      <c r="Y155" s="49">
        <f>IF('Baby Growth Tracker'!$C$5="Male",Table!AR155,Table!BJ155)</f>
        <v>83.224833379420346</v>
      </c>
      <c r="Z155" s="49" t="e">
        <f t="shared" si="7"/>
        <v>#N/A</v>
      </c>
      <c r="AA155" s="49">
        <v>9.124825710999998</v>
      </c>
      <c r="AB155" s="49">
        <v>9.3552075505999994</v>
      </c>
      <c r="AC155" s="49">
        <v>9.7233298745999974</v>
      </c>
      <c r="AD155" s="49">
        <v>10.376773763999998</v>
      </c>
      <c r="AE155" s="49">
        <v>11.163629195999999</v>
      </c>
      <c r="AF155" s="49">
        <v>12.020828318000001</v>
      </c>
      <c r="AG155" s="49">
        <v>12.858471040000001</v>
      </c>
      <c r="AH155" s="49">
        <v>13.392245741999998</v>
      </c>
      <c r="AI155" s="49">
        <v>13.75271979</v>
      </c>
      <c r="AJ155" s="49">
        <v>73.660315070594024</v>
      </c>
      <c r="AK155" s="49">
        <v>74.32718941217405</v>
      </c>
      <c r="AL155" s="49">
        <v>75.369721747533305</v>
      </c>
      <c r="AM155" s="49">
        <v>77.155216491508213</v>
      </c>
      <c r="AN155" s="49">
        <v>79.205119671687783</v>
      </c>
      <c r="AO155" s="49">
        <v>81.327584162415192</v>
      </c>
      <c r="AP155" s="49">
        <v>83.302607177841509</v>
      </c>
      <c r="AQ155" s="49">
        <v>84.514999814921694</v>
      </c>
      <c r="AR155" s="49">
        <v>85.314883304652966</v>
      </c>
      <c r="AS155" s="53">
        <v>8.5770353721275665</v>
      </c>
      <c r="AT155" s="53">
        <v>8.7803179246027305</v>
      </c>
      <c r="AU155" s="53">
        <v>9.1060950865062207</v>
      </c>
      <c r="AV155" s="53">
        <v>9.6874117421938202</v>
      </c>
      <c r="AW155" s="53">
        <v>10.392879551749628</v>
      </c>
      <c r="AX155" s="53">
        <v>11.16863016485873</v>
      </c>
      <c r="AY155" s="53">
        <v>11.934339251609217</v>
      </c>
      <c r="AZ155" s="53">
        <v>12.42637989125571</v>
      </c>
      <c r="BA155" s="53">
        <v>12.760525154299712</v>
      </c>
      <c r="BB155" s="53">
        <v>71.651106241606428</v>
      </c>
      <c r="BC155" s="53">
        <v>72.399933494195068</v>
      </c>
      <c r="BD155" s="53">
        <v>73.546513112887126</v>
      </c>
      <c r="BE155" s="53">
        <v>75.445396065949538</v>
      </c>
      <c r="BF155" s="53">
        <v>77.531302765133887</v>
      </c>
      <c r="BG155" s="53">
        <v>79.593262569048164</v>
      </c>
      <c r="BH155" s="53">
        <v>81.429558342371124</v>
      </c>
      <c r="BI155" s="53">
        <v>82.519998074818844</v>
      </c>
      <c r="BJ155" s="53">
        <v>83.224833379420346</v>
      </c>
    </row>
    <row r="156" spans="1:62">
      <c r="B156" s="54">
        <f t="shared" si="8"/>
        <v>462</v>
      </c>
      <c r="C156" s="50">
        <v>15.4</v>
      </c>
      <c r="D156" s="52" t="e">
        <f>VLOOKUP(Table!C156,'Baby Growth Tracker'!$D$14:$E$99,2,FALSE)</f>
        <v>#N/A</v>
      </c>
      <c r="E156" s="49">
        <f>IF('Baby Growth Tracker'!$C$5="Male",Table!AA156,Table!AS156)</f>
        <v>8.5973176459413665</v>
      </c>
      <c r="F156" s="49">
        <f>IF('Baby Growth Tracker'!$C$5="Male",Table!AB156,Table!AT156)</f>
        <v>8.8008295555804033</v>
      </c>
      <c r="G156" s="49">
        <f>IF('Baby Growth Tracker'!$C$5="Male",Table!AC156,Table!AU156)</f>
        <v>9.1270157851598732</v>
      </c>
      <c r="H156" s="49">
        <f>IF('Baby Growth Tracker'!$C$5="Male",Table!AD156,Table!AV156)</f>
        <v>9.7091932071111255</v>
      </c>
      <c r="I156" s="49">
        <f>IF('Baby Growth Tracker'!$C$5="Male",Table!AE156,Table!AW156)</f>
        <v>10.415939125195594</v>
      </c>
      <c r="J156" s="49">
        <f>IF('Baby Growth Tracker'!$C$5="Male",Table!AF156,Table!AX156)</f>
        <v>11.193401835985085</v>
      </c>
      <c r="K156" s="49">
        <f>IF('Baby Growth Tracker'!$C$5="Male",Table!AG156,Table!AY156)</f>
        <v>11.961125815409767</v>
      </c>
      <c r="L156" s="49">
        <f>IF('Baby Growth Tracker'!$C$5="Male",Table!AH156,Table!AZ156)</f>
        <v>12.454635436205438</v>
      </c>
      <c r="M156" s="49">
        <f>IF('Baby Growth Tracker'!$C$5="Male",Table!AI156,Table!BA156)</f>
        <v>12.789857127582525</v>
      </c>
      <c r="N156" s="49" t="e">
        <f t="shared" si="6"/>
        <v>#N/A</v>
      </c>
      <c r="O156" s="50">
        <v>15.4</v>
      </c>
      <c r="P156" s="52" t="e">
        <f>VLOOKUP(Table!O156,'Baby Growth Tracker'!$D$14:$F$99,3,FALSE)</f>
        <v>#N/A</v>
      </c>
      <c r="Q156" s="49">
        <f>IF('Baby Growth Tracker'!$C$5="Male",Table!AJ156,Table!BB156)</f>
        <v>71.747474306303189</v>
      </c>
      <c r="R156" s="49">
        <f>IF('Baby Growth Tracker'!$C$5="Male",Table!AK156,Table!BC156)</f>
        <v>72.497341812337254</v>
      </c>
      <c r="S156" s="49">
        <f>IF('Baby Growth Tracker'!$C$5="Male",Table!AL156,Table!BD156)</f>
        <v>73.645569534020339</v>
      </c>
      <c r="T156" s="49">
        <f>IF('Baby Growth Tracker'!$C$5="Male",Table!AM156,Table!BE156)</f>
        <v>75.547325752820754</v>
      </c>
      <c r="U156" s="49">
        <f>IF('Baby Growth Tracker'!$C$5="Male",Table!AN156,Table!BF156)</f>
        <v>77.636589183752761</v>
      </c>
      <c r="V156" s="49">
        <f>IF('Baby Growth Tracker'!$C$5="Male",Table!AO156,Table!BG156)</f>
        <v>79.702066392128188</v>
      </c>
      <c r="W156" s="49">
        <f>IF('Baby Growth Tracker'!$C$5="Male",Table!AP156,Table!BH156)</f>
        <v>81.54165586566927</v>
      </c>
      <c r="X156" s="49">
        <f>IF('Baby Growth Tracker'!$C$5="Male",Table!AQ156,Table!BI156)</f>
        <v>82.634121446409196</v>
      </c>
      <c r="Y156" s="49">
        <f>IF('Baby Growth Tracker'!$C$5="Male",Table!AR156,Table!BJ156)</f>
        <v>83.340293422435423</v>
      </c>
      <c r="Z156" s="49" t="e">
        <f t="shared" si="7"/>
        <v>#N/A</v>
      </c>
      <c r="AA156" s="49">
        <v>9.1440030139999973</v>
      </c>
      <c r="AB156" s="49">
        <v>9.3748306907999996</v>
      </c>
      <c r="AC156" s="49">
        <v>9.7436558127999966</v>
      </c>
      <c r="AD156" s="49">
        <v>10.398318261999997</v>
      </c>
      <c r="AE156" s="49">
        <v>11.186592242999998</v>
      </c>
      <c r="AF156" s="49">
        <v>12.045276734000002</v>
      </c>
      <c r="AG156" s="49">
        <v>12.884311340000002</v>
      </c>
      <c r="AH156" s="49">
        <v>13.418942685999998</v>
      </c>
      <c r="AI156" s="49">
        <v>13.779982050000001</v>
      </c>
      <c r="AJ156" s="49">
        <v>73.751455142183914</v>
      </c>
      <c r="AK156" s="49">
        <v>74.420102946717208</v>
      </c>
      <c r="AL156" s="49">
        <v>75.465237327856343</v>
      </c>
      <c r="AM156" s="49">
        <v>77.254704600056272</v>
      </c>
      <c r="AN156" s="49">
        <v>79.308413554229219</v>
      </c>
      <c r="AO156" s="49">
        <v>81.433966633878796</v>
      </c>
      <c r="AP156" s="49">
        <v>83.411084559995672</v>
      </c>
      <c r="AQ156" s="49">
        <v>84.624391130820072</v>
      </c>
      <c r="AR156" s="49">
        <v>85.424722684828268</v>
      </c>
      <c r="AS156" s="53">
        <v>8.5973176459413665</v>
      </c>
      <c r="AT156" s="53">
        <v>8.8008295555804033</v>
      </c>
      <c r="AU156" s="53">
        <v>9.1270157851598732</v>
      </c>
      <c r="AV156" s="53">
        <v>9.7091932071111255</v>
      </c>
      <c r="AW156" s="53">
        <v>10.415939125195594</v>
      </c>
      <c r="AX156" s="53">
        <v>11.193401835985085</v>
      </c>
      <c r="AY156" s="53">
        <v>11.961125815409767</v>
      </c>
      <c r="AZ156" s="53">
        <v>12.454635436205438</v>
      </c>
      <c r="BA156" s="53">
        <v>12.789857127582525</v>
      </c>
      <c r="BB156" s="53">
        <v>71.747474306303189</v>
      </c>
      <c r="BC156" s="53">
        <v>72.497341812337254</v>
      </c>
      <c r="BD156" s="53">
        <v>73.645569534020339</v>
      </c>
      <c r="BE156" s="53">
        <v>75.547325752820754</v>
      </c>
      <c r="BF156" s="53">
        <v>77.636589183752761</v>
      </c>
      <c r="BG156" s="53">
        <v>79.702066392128188</v>
      </c>
      <c r="BH156" s="53">
        <v>81.54165586566927</v>
      </c>
      <c r="BI156" s="53">
        <v>82.634121446409196</v>
      </c>
      <c r="BJ156" s="53">
        <v>83.340293422435423</v>
      </c>
    </row>
    <row r="157" spans="1:62">
      <c r="A157" s="49" t="s">
        <v>11</v>
      </c>
      <c r="B157" s="54">
        <f t="shared" si="8"/>
        <v>465</v>
      </c>
      <c r="C157" s="50">
        <v>15.5</v>
      </c>
      <c r="D157" s="52" t="e">
        <f>VLOOKUP(Table!C157,'Baby Growth Tracker'!$D$14:$E$99,2,FALSE)</f>
        <v>#N/A</v>
      </c>
      <c r="E157" s="49">
        <f>IF('Baby Growth Tracker'!$C$5="Male",Table!AA157,Table!AS157)</f>
        <v>8.6238872499999992</v>
      </c>
      <c r="F157" s="49">
        <f>IF('Baby Growth Tracker'!$C$5="Male",Table!AB157,Table!AT157)</f>
        <v>8.8276376659999993</v>
      </c>
      <c r="G157" s="49">
        <f>IF('Baby Growth Tracker'!$C$5="Male",Table!AC157,Table!AU157)</f>
        <v>9.1542511419999997</v>
      </c>
      <c r="H157" s="49">
        <f>IF('Baby Growth Tracker'!$C$5="Male",Table!AD157,Table!AV157)</f>
        <v>9.7373293190000005</v>
      </c>
      <c r="I157" s="49">
        <f>IF('Baby Growth Tracker'!$C$5="Male",Table!AE157,Table!AW157)</f>
        <v>10.4454058</v>
      </c>
      <c r="J157" s="49">
        <f>IF('Baby Growth Tracker'!$C$5="Male",Table!AF157,Table!AX157)</f>
        <v>11.224626799999999</v>
      </c>
      <c r="K157" s="49">
        <f>IF('Baby Growth Tracker'!$C$5="Male",Table!AG157,Table!AY157)</f>
        <v>11.99437938</v>
      </c>
      <c r="L157" s="49">
        <f>IF('Baby Growth Tracker'!$C$5="Male",Table!AH157,Table!AZ157)</f>
        <v>12.48934</v>
      </c>
      <c r="M157" s="49">
        <f>IF('Baby Growth Tracker'!$C$5="Male",Table!AI157,Table!BA157)</f>
        <v>12.82561033</v>
      </c>
      <c r="N157" s="49" t="e">
        <f t="shared" si="6"/>
        <v>#N/A</v>
      </c>
      <c r="O157" s="50">
        <v>15.5</v>
      </c>
      <c r="P157" s="52" t="e">
        <f>VLOOKUP(Table!O157,'Baby Growth Tracker'!$D$14:$F$99,3,FALSE)</f>
        <v>#N/A</v>
      </c>
      <c r="Q157" s="49">
        <f>IF('Baby Growth Tracker'!$C$5="Male",Table!AJ157,Table!BB157)</f>
        <v>71.858074814416057</v>
      </c>
      <c r="R157" s="49">
        <f>IF('Baby Growth Tracker'!$C$5="Male",Table!AK157,Table!BC157)</f>
        <v>72.609143227385061</v>
      </c>
      <c r="S157" s="49">
        <f>IF('Baby Growth Tracker'!$C$5="Male",Table!AL157,Table!BD157)</f>
        <v>73.759239094396662</v>
      </c>
      <c r="T157" s="49">
        <f>IF('Baby Growth Tracker'!$C$5="Male",Table!AM157,Table!BE157)</f>
        <v>75.664164029446539</v>
      </c>
      <c r="U157" s="49">
        <f>IF('Baby Growth Tracker'!$C$5="Male",Table!AN157,Table!BF157)</f>
        <v>77.757009855999996</v>
      </c>
      <c r="V157" s="49">
        <f>IF('Baby Growth Tracker'!$C$5="Male",Table!AO157,Table!BG157)</f>
        <v>79.8261262130668</v>
      </c>
      <c r="W157" s="49">
        <f>IF('Baby Growth Tracker'!$C$5="Male",Table!AP157,Table!BH157)</f>
        <v>81.669033445160309</v>
      </c>
      <c r="X157" s="49">
        <f>IF('Baby Growth Tracker'!$C$5="Male",Table!AQ157,Table!BI157)</f>
        <v>82.763501742148236</v>
      </c>
      <c r="Y157" s="49">
        <f>IF('Baby Growth Tracker'!$C$5="Male",Table!AR157,Table!BJ157)</f>
        <v>83.470980662383752</v>
      </c>
      <c r="Z157" s="49" t="e">
        <f t="shared" si="7"/>
        <v>#N/A</v>
      </c>
      <c r="AA157" s="49">
        <v>9.1631803170000001</v>
      </c>
      <c r="AB157" s="49">
        <v>9.3944538309999999</v>
      </c>
      <c r="AC157" s="49">
        <v>9.7639817509999993</v>
      </c>
      <c r="AD157" s="49">
        <v>10.419862759999999</v>
      </c>
      <c r="AE157" s="49">
        <v>11.209555290000001</v>
      </c>
      <c r="AF157" s="49">
        <v>12.06972515</v>
      </c>
      <c r="AG157" s="49">
        <v>12.91015164</v>
      </c>
      <c r="AH157" s="49">
        <v>13.445639630000001</v>
      </c>
      <c r="AI157" s="49">
        <v>13.80724431</v>
      </c>
      <c r="AJ157" s="49">
        <v>73.858390600827363</v>
      </c>
      <c r="AK157" s="49">
        <v>74.52871189639967</v>
      </c>
      <c r="AL157" s="49">
        <v>75.576343330631346</v>
      </c>
      <c r="AM157" s="49">
        <v>77.369730041555101</v>
      </c>
      <c r="AN157" s="49">
        <v>79.427340501000003</v>
      </c>
      <c r="AO157" s="49">
        <v>81.55620169106426</v>
      </c>
      <c r="AP157" s="49">
        <v>83.535675929103363</v>
      </c>
      <c r="AQ157" s="49">
        <v>84.750062409489885</v>
      </c>
      <c r="AR157" s="49">
        <v>85.550947042425292</v>
      </c>
      <c r="AS157" s="53">
        <v>8.6238872499999992</v>
      </c>
      <c r="AT157" s="53">
        <v>8.8276376659999993</v>
      </c>
      <c r="AU157" s="53">
        <v>9.1542511419999997</v>
      </c>
      <c r="AV157" s="53">
        <v>9.7373293190000005</v>
      </c>
      <c r="AW157" s="53">
        <v>10.4454058</v>
      </c>
      <c r="AX157" s="53">
        <v>11.224626799999999</v>
      </c>
      <c r="AY157" s="53">
        <v>11.99437938</v>
      </c>
      <c r="AZ157" s="53">
        <v>12.48934</v>
      </c>
      <c r="BA157" s="53">
        <v>12.82561033</v>
      </c>
      <c r="BB157" s="53">
        <v>71.858074814416057</v>
      </c>
      <c r="BC157" s="53">
        <v>72.609143227385061</v>
      </c>
      <c r="BD157" s="53">
        <v>73.759239094396662</v>
      </c>
      <c r="BE157" s="53">
        <v>75.664164029446539</v>
      </c>
      <c r="BF157" s="53">
        <v>77.757009855999996</v>
      </c>
      <c r="BG157" s="53">
        <v>79.8261262130668</v>
      </c>
      <c r="BH157" s="53">
        <v>81.669033445160309</v>
      </c>
      <c r="BI157" s="53">
        <v>82.763501742148236</v>
      </c>
      <c r="BJ157" s="53">
        <v>83.470980662383752</v>
      </c>
    </row>
    <row r="158" spans="1:62">
      <c r="B158" s="54">
        <f t="shared" si="8"/>
        <v>468</v>
      </c>
      <c r="C158" s="50">
        <v>15.6</v>
      </c>
      <c r="D158" s="52" t="e">
        <f>VLOOKUP(Table!C158,'Baby Growth Tracker'!$D$14:$E$99,2,FALSE)</f>
        <v>#N/A</v>
      </c>
      <c r="E158" s="49">
        <f>IF('Baby Growth Tracker'!$C$5="Male",Table!AA158,Table!AS158)</f>
        <v>8.6438354820000001</v>
      </c>
      <c r="F158" s="49">
        <f>IF('Baby Growth Tracker'!$C$5="Male",Table!AB158,Table!AT158)</f>
        <v>8.8478138475999994</v>
      </c>
      <c r="G158" s="49">
        <f>IF('Baby Growth Tracker'!$C$5="Male",Table!AC158,Table!AU158)</f>
        <v>9.1748339013999995</v>
      </c>
      <c r="H158" s="49">
        <f>IF('Baby Growth Tracker'!$C$5="Male",Table!AD158,Table!AV158)</f>
        <v>9.7587678557000004</v>
      </c>
      <c r="I158" s="49">
        <f>IF('Baby Growth Tracker'!$C$5="Male",Table!AE158,Table!AW158)</f>
        <v>10.468115917999999</v>
      </c>
      <c r="J158" s="49">
        <f>IF('Baby Growth Tracker'!$C$5="Male",Table!AF158,Table!AX158)</f>
        <v>11.249042056999999</v>
      </c>
      <c r="K158" s="49">
        <f>IF('Baby Growth Tracker'!$C$5="Male",Table!AG158,Table!AY158)</f>
        <v>12.020803841999999</v>
      </c>
      <c r="L158" s="49">
        <f>IF('Baby Growth Tracker'!$C$5="Male",Table!AH158,Table!AZ158)</f>
        <v>12.517230867</v>
      </c>
      <c r="M158" s="49">
        <f>IF('Baby Growth Tracker'!$C$5="Male",Table!AI158,Table!BA158)</f>
        <v>12.854576516</v>
      </c>
      <c r="N158" s="49" t="e">
        <f t="shared" si="6"/>
        <v>#N/A</v>
      </c>
      <c r="O158" s="50">
        <v>15.6</v>
      </c>
      <c r="P158" s="52" t="e">
        <f>VLOOKUP(Table!O158,'Baby Growth Tracker'!$D$14:$F$99,3,FALSE)</f>
        <v>#N/A</v>
      </c>
      <c r="Q158" s="49">
        <f>IF('Baby Growth Tracker'!$C$5="Male",Table!AJ158,Table!BB158)</f>
        <v>71.953699835016479</v>
      </c>
      <c r="R158" s="49">
        <f>IF('Baby Growth Tracker'!$C$5="Male",Table!AK158,Table!BC158)</f>
        <v>72.705799925322268</v>
      </c>
      <c r="S158" s="49">
        <f>IF('Baby Growth Tracker'!$C$5="Male",Table!AL158,Table!BD158)</f>
        <v>73.857532326771661</v>
      </c>
      <c r="T158" s="49">
        <f>IF('Baby Growth Tracker'!$C$5="Male",Table!AM158,Table!BE158)</f>
        <v>75.765315470677834</v>
      </c>
      <c r="U158" s="49">
        <f>IF('Baby Growth Tracker'!$C$5="Male",Table!AN158,Table!BF158)</f>
        <v>77.861507275999998</v>
      </c>
      <c r="V158" s="49">
        <f>IF('Baby Growth Tracker'!$C$5="Male",Table!AO158,Table!BG158)</f>
        <v>79.934136232403588</v>
      </c>
      <c r="W158" s="49">
        <f>IF('Baby Growth Tracker'!$C$5="Male",Table!AP158,Table!BH158)</f>
        <v>81.780337654805976</v>
      </c>
      <c r="X158" s="49">
        <f>IF('Baby Growth Tracker'!$C$5="Male",Table!AQ158,Table!BI158)</f>
        <v>82.876834179076766</v>
      </c>
      <c r="Y158" s="49">
        <f>IF('Baby Growth Tracker'!$C$5="Male",Table!AR158,Table!BJ158)</f>
        <v>83.585652125455027</v>
      </c>
      <c r="Z158" s="49" t="e">
        <f t="shared" si="7"/>
        <v>#N/A</v>
      </c>
      <c r="AA158" s="49">
        <v>9.1808950921000001</v>
      </c>
      <c r="AB158" s="49">
        <v>9.4125841447000003</v>
      </c>
      <c r="AC158" s="49">
        <v>9.7827675756999994</v>
      </c>
      <c r="AD158" s="49">
        <v>10.439786622</v>
      </c>
      <c r="AE158" s="49">
        <v>11.230806531000001</v>
      </c>
      <c r="AF158" s="49">
        <v>12.092369626</v>
      </c>
      <c r="AG158" s="49">
        <v>12.934105183</v>
      </c>
      <c r="AH158" s="49">
        <v>13.470400747000001</v>
      </c>
      <c r="AI158" s="49">
        <v>13.832539229</v>
      </c>
      <c r="AJ158" s="49">
        <v>73.94869861597995</v>
      </c>
      <c r="AK158" s="49">
        <v>74.620798965321015</v>
      </c>
      <c r="AL158" s="49">
        <v>75.671038751194544</v>
      </c>
      <c r="AM158" s="49">
        <v>77.46840257081962</v>
      </c>
      <c r="AN158" s="49">
        <v>79.529815942799999</v>
      </c>
      <c r="AO158" s="49">
        <v>81.661755908792458</v>
      </c>
      <c r="AP158" s="49">
        <v>83.643311973703504</v>
      </c>
      <c r="AQ158" s="49">
        <v>84.858603470314847</v>
      </c>
      <c r="AR158" s="49">
        <v>85.65993024031232</v>
      </c>
      <c r="AS158" s="53">
        <v>8.6438354820000001</v>
      </c>
      <c r="AT158" s="53">
        <v>8.8478138475999994</v>
      </c>
      <c r="AU158" s="53">
        <v>9.1748339013999995</v>
      </c>
      <c r="AV158" s="53">
        <v>9.7587678557000004</v>
      </c>
      <c r="AW158" s="53">
        <v>10.468115917999999</v>
      </c>
      <c r="AX158" s="53">
        <v>11.249042056999999</v>
      </c>
      <c r="AY158" s="53">
        <v>12.020803841999999</v>
      </c>
      <c r="AZ158" s="53">
        <v>12.517230867</v>
      </c>
      <c r="BA158" s="53">
        <v>12.854576516</v>
      </c>
      <c r="BB158" s="53">
        <v>71.953699835016479</v>
      </c>
      <c r="BC158" s="53">
        <v>72.705799925322268</v>
      </c>
      <c r="BD158" s="53">
        <v>73.857532326771661</v>
      </c>
      <c r="BE158" s="53">
        <v>75.765315470677834</v>
      </c>
      <c r="BF158" s="53">
        <v>77.861507275999998</v>
      </c>
      <c r="BG158" s="53">
        <v>79.934136232403588</v>
      </c>
      <c r="BH158" s="53">
        <v>81.780337654805976</v>
      </c>
      <c r="BI158" s="53">
        <v>82.876834179076766</v>
      </c>
      <c r="BJ158" s="53">
        <v>83.585652125455027</v>
      </c>
    </row>
    <row r="159" spans="1:62">
      <c r="B159" s="54">
        <f t="shared" si="8"/>
        <v>471</v>
      </c>
      <c r="C159" s="50">
        <v>15.7</v>
      </c>
      <c r="D159" s="52" t="e">
        <f>VLOOKUP(Table!C159,'Baby Growth Tracker'!$D$14:$E$99,2,FALSE)</f>
        <v>#N/A</v>
      </c>
      <c r="E159" s="49">
        <f>IF('Baby Growth Tracker'!$C$5="Male",Table!AA159,Table!AS159)</f>
        <v>8.6636518762999994</v>
      </c>
      <c r="F159" s="49">
        <f>IF('Baby Growth Tracker'!$C$5="Male",Table!AB159,Table!AT159)</f>
        <v>8.8678582160099992</v>
      </c>
      <c r="G159" s="49">
        <f>IF('Baby Growth Tracker'!$C$5="Male",Table!AC159,Table!AU159)</f>
        <v>9.1952848242999998</v>
      </c>
      <c r="H159" s="49">
        <f>IF('Baby Growth Tracker'!$C$5="Male",Table!AD159,Table!AV159)</f>
        <v>9.7800743897700002</v>
      </c>
      <c r="I159" s="49">
        <f>IF('Baby Growth Tracker'!$C$5="Male",Table!AE159,Table!AW159)</f>
        <v>10.4906938102</v>
      </c>
      <c r="J159" s="49">
        <f>IF('Baby Growth Tracker'!$C$5="Male",Table!AF159,Table!AX159)</f>
        <v>11.273325172899998</v>
      </c>
      <c r="K159" s="49">
        <f>IF('Baby Growth Tracker'!$C$5="Male",Table!AG159,Table!AY159)</f>
        <v>12.0470970311</v>
      </c>
      <c r="L159" s="49">
        <f>IF('Baby Growth Tracker'!$C$5="Male",Table!AH159,Table!AZ159)</f>
        <v>12.544991658400001</v>
      </c>
      <c r="M159" s="49">
        <f>IF('Baby Growth Tracker'!$C$5="Male",Table!AI159,Table!BA159)</f>
        <v>12.8834138083</v>
      </c>
      <c r="N159" s="49" t="e">
        <f t="shared" si="6"/>
        <v>#N/A</v>
      </c>
      <c r="O159" s="50">
        <v>15.7</v>
      </c>
      <c r="P159" s="52" t="e">
        <f>VLOOKUP(Table!O159,'Baby Growth Tracker'!$D$14:$F$99,3,FALSE)</f>
        <v>#N/A</v>
      </c>
      <c r="Q159" s="49">
        <f>IF('Baby Growth Tracker'!$C$5="Male",Table!AJ159,Table!BB159)</f>
        <v>72.049023804001777</v>
      </c>
      <c r="R159" s="49">
        <f>IF('Baby Growth Tracker'!$C$5="Male",Table!AK159,Table!BC159)</f>
        <v>72.802152218040959</v>
      </c>
      <c r="S159" s="49">
        <f>IF('Baby Growth Tracker'!$C$5="Male",Table!AL159,Table!BD159)</f>
        <v>73.955516518249809</v>
      </c>
      <c r="T159" s="49">
        <f>IF('Baby Growth Tracker'!$C$5="Male",Table!AM159,Table!BE159)</f>
        <v>75.866151533317606</v>
      </c>
      <c r="U159" s="49">
        <f>IF('Baby Growth Tracker'!$C$5="Male",Table!AN159,Table!BF159)</f>
        <v>77.965684298669998</v>
      </c>
      <c r="V159" s="49">
        <f>IF('Baby Growth Tracker'!$C$5="Male",Table!AO159,Table!BG159)</f>
        <v>80.041822909396089</v>
      </c>
      <c r="W159" s="49">
        <f>IF('Baby Growth Tracker'!$C$5="Male",Table!AP159,Table!BH159)</f>
        <v>81.891317596741914</v>
      </c>
      <c r="X159" s="49">
        <f>IF('Baby Growth Tracker'!$C$5="Male",Table!AQ159,Table!BI159)</f>
        <v>82.989842558098715</v>
      </c>
      <c r="Y159" s="49">
        <f>IF('Baby Growth Tracker'!$C$5="Male",Table!AR159,Table!BJ159)</f>
        <v>83.699999967807244</v>
      </c>
      <c r="Z159" s="49" t="e">
        <f t="shared" si="7"/>
        <v>#N/A</v>
      </c>
      <c r="AA159" s="49">
        <v>9.1986098672000001</v>
      </c>
      <c r="AB159" s="49">
        <v>9.4307144584000007</v>
      </c>
      <c r="AC159" s="49">
        <v>9.8015534003999996</v>
      </c>
      <c r="AD159" s="49">
        <v>10.459710484</v>
      </c>
      <c r="AE159" s="49">
        <v>11.252057772000001</v>
      </c>
      <c r="AF159" s="49">
        <v>12.115014102</v>
      </c>
      <c r="AG159" s="49">
        <v>12.958058725999999</v>
      </c>
      <c r="AH159" s="49">
        <v>13.495161864000002</v>
      </c>
      <c r="AI159" s="49">
        <v>13.857834148</v>
      </c>
      <c r="AJ159" s="49">
        <v>74.038674286630155</v>
      </c>
      <c r="AK159" s="49">
        <v>74.712555715452226</v>
      </c>
      <c r="AL159" s="49">
        <v>75.765405877823412</v>
      </c>
      <c r="AM159" s="49">
        <v>77.56674749998281</v>
      </c>
      <c r="AN159" s="49">
        <v>79.631961251570004</v>
      </c>
      <c r="AO159" s="49">
        <v>81.766974956076183</v>
      </c>
      <c r="AP159" s="49">
        <v>83.750607181552596</v>
      </c>
      <c r="AQ159" s="49">
        <v>84.966800242185812</v>
      </c>
      <c r="AR159" s="49">
        <v>85.768567033348177</v>
      </c>
      <c r="AS159" s="53">
        <v>8.6636518762999994</v>
      </c>
      <c r="AT159" s="53">
        <v>8.8678582160099992</v>
      </c>
      <c r="AU159" s="53">
        <v>9.1952848242999998</v>
      </c>
      <c r="AV159" s="53">
        <v>9.7800743897700002</v>
      </c>
      <c r="AW159" s="53">
        <v>10.4906938102</v>
      </c>
      <c r="AX159" s="53">
        <v>11.273325172899998</v>
      </c>
      <c r="AY159" s="53">
        <v>12.0470970311</v>
      </c>
      <c r="AZ159" s="53">
        <v>12.544991658400001</v>
      </c>
      <c r="BA159" s="53">
        <v>12.8834138083</v>
      </c>
      <c r="BB159" s="53">
        <v>72.049023804001777</v>
      </c>
      <c r="BC159" s="53">
        <v>72.802152218040959</v>
      </c>
      <c r="BD159" s="53">
        <v>73.955516518249809</v>
      </c>
      <c r="BE159" s="53">
        <v>75.866151533317606</v>
      </c>
      <c r="BF159" s="53">
        <v>77.965684298669998</v>
      </c>
      <c r="BG159" s="53">
        <v>80.041822909396089</v>
      </c>
      <c r="BH159" s="53">
        <v>81.891317596741914</v>
      </c>
      <c r="BI159" s="53">
        <v>82.989842558098715</v>
      </c>
      <c r="BJ159" s="53">
        <v>83.699999967807244</v>
      </c>
    </row>
    <row r="160" spans="1:62">
      <c r="B160" s="54">
        <f t="shared" si="8"/>
        <v>474</v>
      </c>
      <c r="C160" s="50">
        <v>15.8</v>
      </c>
      <c r="D160" s="52" t="e">
        <f>VLOOKUP(Table!C160,'Baby Growth Tracker'!$D$14:$E$99,2,FALSE)</f>
        <v>#N/A</v>
      </c>
      <c r="E160" s="49">
        <f>IF('Baby Growth Tracker'!$C$5="Male",Table!AA160,Table!AS160)</f>
        <v>8.6833378101659999</v>
      </c>
      <c r="F160" s="49">
        <f>IF('Baby Growth Tracker'!$C$5="Male",Table!AB160,Table!AT160)</f>
        <v>8.8877721745019986</v>
      </c>
      <c r="G160" s="49">
        <f>IF('Baby Growth Tracker'!$C$5="Male",Table!AC160,Table!AU160)</f>
        <v>9.2156053576310004</v>
      </c>
      <c r="H160" s="49">
        <f>IF('Baby Growth Tracker'!$C$5="Male",Table!AD160,Table!AV160)</f>
        <v>9.8012504515589995</v>
      </c>
      <c r="I160" s="49">
        <f>IF('Baby Growth Tracker'!$C$5="Male",Table!AE160,Table!AW160)</f>
        <v>10.513141116509999</v>
      </c>
      <c r="J160" s="49">
        <f>IF('Baby Growth Tracker'!$C$5="Male",Table!AF160,Table!AX160)</f>
        <v>11.297477916959998</v>
      </c>
      <c r="K160" s="49">
        <f>IF('Baby Growth Tracker'!$C$5="Male",Table!AG160,Table!AY160)</f>
        <v>12.073260852600001</v>
      </c>
      <c r="L160" s="49">
        <f>IF('Baby Growth Tracker'!$C$5="Male",Table!AH160,Table!AZ160)</f>
        <v>12.57262437148</v>
      </c>
      <c r="M160" s="49">
        <f>IF('Baby Growth Tracker'!$C$5="Male",Table!AI160,Table!BA160)</f>
        <v>12.91212426895</v>
      </c>
      <c r="N160" s="49" t="e">
        <f t="shared" si="6"/>
        <v>#N/A</v>
      </c>
      <c r="O160" s="50">
        <v>15.8</v>
      </c>
      <c r="P160" s="52" t="e">
        <f>VLOOKUP(Table!O160,'Baby Growth Tracker'!$D$14:$F$99,3,FALSE)</f>
        <v>#N/A</v>
      </c>
      <c r="Q160" s="49">
        <f>IF('Baby Growth Tracker'!$C$5="Male",Table!AJ160,Table!BB160)</f>
        <v>72.144049287547404</v>
      </c>
      <c r="R160" s="49">
        <f>IF('Baby Growth Tracker'!$C$5="Male",Table!AK160,Table!BC160)</f>
        <v>72.898202705458274</v>
      </c>
      <c r="S160" s="49">
        <f>IF('Baby Growth Tracker'!$C$5="Male",Table!AL160,Table!BD160)</f>
        <v>74.053194310602521</v>
      </c>
      <c r="T160" s="49">
        <f>IF('Baby Growth Tracker'!$C$5="Male",Table!AM160,Table!BE160)</f>
        <v>75.966674903671688</v>
      </c>
      <c r="U160" s="49">
        <f>IF('Baby Growth Tracker'!$C$5="Male",Table!AN160,Table!BF160)</f>
        <v>78.069543626068992</v>
      </c>
      <c r="V160" s="49">
        <f>IF('Baby Growth Tracker'!$C$5="Male",Table!AO160,Table!BG160)</f>
        <v>80.149188930350903</v>
      </c>
      <c r="W160" s="49">
        <f>IF('Baby Growth Tracker'!$C$5="Male",Table!AP160,Table!BH160)</f>
        <v>82.001975919207254</v>
      </c>
      <c r="X160" s="49">
        <f>IF('Baby Growth Tracker'!$C$5="Male",Table!AQ160,Table!BI160)</f>
        <v>83.102529494895009</v>
      </c>
      <c r="Y160" s="49">
        <f>IF('Baby Growth Tracker'!$C$5="Male",Table!AR160,Table!BJ160)</f>
        <v>83.814026780341081</v>
      </c>
      <c r="Z160" s="49" t="e">
        <f t="shared" si="7"/>
        <v>#N/A</v>
      </c>
      <c r="AA160" s="49">
        <v>9.2163246423</v>
      </c>
      <c r="AB160" s="49">
        <v>9.4488447721000011</v>
      </c>
      <c r="AC160" s="49">
        <v>9.8203392250999997</v>
      </c>
      <c r="AD160" s="49">
        <v>10.479634346000001</v>
      </c>
      <c r="AE160" s="49">
        <v>11.273309013</v>
      </c>
      <c r="AF160" s="49">
        <v>12.137658578</v>
      </c>
      <c r="AG160" s="49">
        <v>12.982012268999998</v>
      </c>
      <c r="AH160" s="49">
        <v>13.519922981000002</v>
      </c>
      <c r="AI160" s="49">
        <v>13.883129067</v>
      </c>
      <c r="AJ160" s="49">
        <v>74.128320641352289</v>
      </c>
      <c r="AK160" s="49">
        <v>74.80398514848514</v>
      </c>
      <c r="AL160" s="49">
        <v>75.859447672984899</v>
      </c>
      <c r="AM160" s="49">
        <v>77.664767736988821</v>
      </c>
      <c r="AN160" s="49">
        <v>79.733779299898004</v>
      </c>
      <c r="AO160" s="49">
        <v>81.87186170550487</v>
      </c>
      <c r="AP160" s="49">
        <v>83.857564459897887</v>
      </c>
      <c r="AQ160" s="49">
        <v>85.074655669129342</v>
      </c>
      <c r="AR160" s="49">
        <v>85.876860395586746</v>
      </c>
      <c r="AS160" s="53">
        <v>8.6833378101659999</v>
      </c>
      <c r="AT160" s="53">
        <v>8.8877721745019986</v>
      </c>
      <c r="AU160" s="53">
        <v>9.2156053576310004</v>
      </c>
      <c r="AV160" s="53">
        <v>9.8012504515589995</v>
      </c>
      <c r="AW160" s="53">
        <v>10.513141116509999</v>
      </c>
      <c r="AX160" s="53">
        <v>11.297477916959998</v>
      </c>
      <c r="AY160" s="53">
        <v>12.073260852600001</v>
      </c>
      <c r="AZ160" s="53">
        <v>12.57262437148</v>
      </c>
      <c r="BA160" s="53">
        <v>12.91212426895</v>
      </c>
      <c r="BB160" s="53">
        <v>72.144049287547404</v>
      </c>
      <c r="BC160" s="53">
        <v>72.898202705458274</v>
      </c>
      <c r="BD160" s="53">
        <v>74.053194310602521</v>
      </c>
      <c r="BE160" s="53">
        <v>75.966674903671688</v>
      </c>
      <c r="BF160" s="53">
        <v>78.069543626068992</v>
      </c>
      <c r="BG160" s="53">
        <v>80.149188930350903</v>
      </c>
      <c r="BH160" s="53">
        <v>82.001975919207254</v>
      </c>
      <c r="BI160" s="53">
        <v>83.102529494895009</v>
      </c>
      <c r="BJ160" s="53">
        <v>83.814026780341081</v>
      </c>
    </row>
    <row r="161" spans="1:62">
      <c r="B161" s="54">
        <f t="shared" si="8"/>
        <v>477</v>
      </c>
      <c r="C161" s="50">
        <v>15.9</v>
      </c>
      <c r="D161" s="52" t="e">
        <f>VLOOKUP(Table!C161,'Baby Growth Tracker'!$D$14:$E$99,2,FALSE)</f>
        <v>#N/A</v>
      </c>
      <c r="E161" s="49">
        <f>IF('Baby Growth Tracker'!$C$5="Male",Table!AA161,Table!AS161)</f>
        <v>8.7028946512988998</v>
      </c>
      <c r="F161" s="49">
        <f>IF('Baby Growth Tracker'!$C$5="Male",Table!AB161,Table!AT161)</f>
        <v>8.907557116332498</v>
      </c>
      <c r="G161" s="49">
        <f>IF('Baby Growth Tracker'!$C$5="Male",Table!AC161,Table!AU161)</f>
        <v>9.2357969375606999</v>
      </c>
      <c r="H161" s="49">
        <f>IF('Baby Growth Tracker'!$C$5="Male",Table!AD161,Table!AV161)</f>
        <v>9.8222975592594999</v>
      </c>
      <c r="I161" s="49">
        <f>IF('Baby Growth Tracker'!$C$5="Male",Table!AE161,Table!AW161)</f>
        <v>10.535459462908999</v>
      </c>
      <c r="J161" s="49">
        <f>IF('Baby Growth Tracker'!$C$5="Male",Table!AF161,Table!AX161)</f>
        <v>11.321502042533998</v>
      </c>
      <c r="K161" s="49">
        <f>IF('Baby Growth Tracker'!$C$5="Male",Table!AG161,Table!AY161)</f>
        <v>12.099297193962</v>
      </c>
      <c r="L161" s="49">
        <f>IF('Baby Growth Tracker'!$C$5="Male",Table!AH161,Table!AZ161)</f>
        <v>12.600130984472999</v>
      </c>
      <c r="M161" s="49">
        <f>IF('Baby Growth Tracker'!$C$5="Male",Table!AI161,Table!BA161)</f>
        <v>12.940709940149</v>
      </c>
      <c r="N161" s="49" t="e">
        <f t="shared" si="6"/>
        <v>#N/A</v>
      </c>
      <c r="O161" s="50">
        <v>15.9</v>
      </c>
      <c r="P161" s="52" t="e">
        <f>VLOOKUP(Table!O161,'Baby Growth Tracker'!$D$14:$F$99,3,FALSE)</f>
        <v>#N/A</v>
      </c>
      <c r="Q161" s="49">
        <f>IF('Baby Growth Tracker'!$C$5="Male",Table!AJ161,Table!BB161)</f>
        <v>72.238778817766644</v>
      </c>
      <c r="R161" s="49">
        <f>IF('Baby Growth Tracker'!$C$5="Male",Table!AK161,Table!BC161)</f>
        <v>72.993953952947436</v>
      </c>
      <c r="S161" s="49">
        <f>IF('Baby Growth Tracker'!$C$5="Male",Table!AL161,Table!BD161)</f>
        <v>74.150568310496169</v>
      </c>
      <c r="T161" s="49">
        <f>IF('Baby Growth Tracker'!$C$5="Male",Table!AM161,Table!BE161)</f>
        <v>76.066888232450566</v>
      </c>
      <c r="U161" s="49">
        <f>IF('Baby Growth Tracker'!$C$5="Male",Table!AN161,Table!BF161)</f>
        <v>78.173087924698692</v>
      </c>
      <c r="V161" s="49">
        <f>IF('Baby Growth Tracker'!$C$5="Male",Table!AO161,Table!BG161)</f>
        <v>80.256236946590207</v>
      </c>
      <c r="W161" s="49">
        <f>IF('Baby Growth Tracker'!$C$5="Male",Table!AP161,Table!BH161)</f>
        <v>82.112315236372794</v>
      </c>
      <c r="X161" s="49">
        <f>IF('Baby Growth Tracker'!$C$5="Male",Table!AQ161,Table!BI161)</f>
        <v>83.214897571789464</v>
      </c>
      <c r="Y161" s="49">
        <f>IF('Baby Growth Tracker'!$C$5="Male",Table!AR161,Table!BJ161)</f>
        <v>83.92773512112251</v>
      </c>
      <c r="Z161" s="49" t="e">
        <f t="shared" si="7"/>
        <v>#N/A</v>
      </c>
      <c r="AA161" s="49">
        <v>9.2340394174</v>
      </c>
      <c r="AB161" s="49">
        <v>9.4669750858000015</v>
      </c>
      <c r="AC161" s="49">
        <v>9.8391250497999998</v>
      </c>
      <c r="AD161" s="49">
        <v>10.499558208000002</v>
      </c>
      <c r="AE161" s="49">
        <v>11.294560254</v>
      </c>
      <c r="AF161" s="49">
        <v>12.160303054</v>
      </c>
      <c r="AG161" s="49">
        <v>13.005965811999998</v>
      </c>
      <c r="AH161" s="49">
        <v>13.544684098000003</v>
      </c>
      <c r="AI161" s="49">
        <v>13.908423986000001</v>
      </c>
      <c r="AJ161" s="49">
        <v>74.217640666841291</v>
      </c>
      <c r="AK161" s="49">
        <v>74.895090224680914</v>
      </c>
      <c r="AL161" s="49">
        <v>75.953167058390008</v>
      </c>
      <c r="AM161" s="49">
        <v>77.762466150067084</v>
      </c>
      <c r="AN161" s="49">
        <v>79.835272921563998</v>
      </c>
      <c r="AO161" s="49">
        <v>81.976418991298075</v>
      </c>
      <c r="AP161" s="49">
        <v>83.964186677402949</v>
      </c>
      <c r="AQ161" s="49">
        <v>85.18217265610177</v>
      </c>
      <c r="AR161" s="49">
        <v>85.984813261528217</v>
      </c>
      <c r="AS161" s="53">
        <v>8.7028946512988998</v>
      </c>
      <c r="AT161" s="53">
        <v>8.907557116332498</v>
      </c>
      <c r="AU161" s="53">
        <v>9.2357969375606999</v>
      </c>
      <c r="AV161" s="53">
        <v>9.8222975592594999</v>
      </c>
      <c r="AW161" s="53">
        <v>10.535459462908999</v>
      </c>
      <c r="AX161" s="53">
        <v>11.321502042533998</v>
      </c>
      <c r="AY161" s="53">
        <v>12.099297193962</v>
      </c>
      <c r="AZ161" s="53">
        <v>12.600130984472999</v>
      </c>
      <c r="BA161" s="53">
        <v>12.940709940149</v>
      </c>
      <c r="BB161" s="53">
        <v>72.238778817766644</v>
      </c>
      <c r="BC161" s="53">
        <v>72.993953952947436</v>
      </c>
      <c r="BD161" s="53">
        <v>74.150568310496169</v>
      </c>
      <c r="BE161" s="53">
        <v>76.066888232450566</v>
      </c>
      <c r="BF161" s="53">
        <v>78.173087924698692</v>
      </c>
      <c r="BG161" s="53">
        <v>80.256236946590207</v>
      </c>
      <c r="BH161" s="53">
        <v>82.112315236372794</v>
      </c>
      <c r="BI161" s="53">
        <v>83.214897571789464</v>
      </c>
      <c r="BJ161" s="53">
        <v>83.92773512112251</v>
      </c>
    </row>
    <row r="162" spans="1:62">
      <c r="A162" s="49" t="s">
        <v>11</v>
      </c>
      <c r="B162" s="54">
        <f t="shared" si="8"/>
        <v>480</v>
      </c>
      <c r="C162" s="50">
        <v>16</v>
      </c>
      <c r="D162" s="52" t="e">
        <f>VLOOKUP(Table!C162,'Baby Growth Tracker'!$D$14:$E$99,2,FALSE)</f>
        <v>#N/A</v>
      </c>
      <c r="E162" s="49">
        <f>IF('Baby Growth Tracker'!$C$5="Male",Table!AA162,Table!AS162)</f>
        <v>8.7223237578796891</v>
      </c>
      <c r="F162" s="49">
        <f>IF('Baby Growth Tracker'!$C$5="Male",Table!AB162,Table!AT162)</f>
        <v>8.9272144247917282</v>
      </c>
      <c r="G162" s="49">
        <f>IF('Baby Growth Tracker'!$C$5="Male",Table!AC162,Table!AU162)</f>
        <v>9.25586098954963</v>
      </c>
      <c r="H162" s="49">
        <f>IF('Baby Growth Tracker'!$C$5="Male",Table!AD162,Table!AV162)</f>
        <v>9.8432172189757097</v>
      </c>
      <c r="I162" s="49">
        <f>IF('Baby Growth Tracker'!$C$5="Male",Table!AE162,Table!AW162)</f>
        <v>10.557650461531299</v>
      </c>
      <c r="J162" s="49">
        <f>IF('Baby Growth Tracker'!$C$5="Male",Table!AF162,Table!AX162)</f>
        <v>11.345399287173498</v>
      </c>
      <c r="K162" s="49">
        <f>IF('Baby Growth Tracker'!$C$5="Male",Table!AG162,Table!AY162)</f>
        <v>12.1252079249295</v>
      </c>
      <c r="L162" s="49">
        <f>IF('Baby Growth Tracker'!$C$5="Male",Table!AH162,Table!AZ162)</f>
        <v>12.627513456693199</v>
      </c>
      <c r="M162" s="49">
        <f>IF('Baby Growth Tracker'!$C$5="Male",Table!AI162,Table!BA162)</f>
        <v>12.9691728443792</v>
      </c>
      <c r="N162" s="49" t="e">
        <f t="shared" si="6"/>
        <v>#N/A</v>
      </c>
      <c r="O162" s="50">
        <v>16</v>
      </c>
      <c r="P162" s="52" t="e">
        <f>VLOOKUP(Table!O162,'Baby Growth Tracker'!$D$14:$F$99,3,FALSE)</f>
        <v>#N/A</v>
      </c>
      <c r="Q162" s="49">
        <f>IF('Baby Growth Tracker'!$C$5="Male",Table!AJ162,Table!BB162)</f>
        <v>72.333214893308096</v>
      </c>
      <c r="R162" s="49">
        <f>IF('Baby Growth Tracker'!$C$5="Male",Table!AK162,Table!BC162)</f>
        <v>73.089408491943587</v>
      </c>
      <c r="S162" s="49">
        <f>IF('Baby Growth Tracker'!$C$5="Male",Table!AL162,Table!BD162)</f>
        <v>74.247641090107336</v>
      </c>
      <c r="T162" s="49">
        <f>IF('Baby Growth Tracker'!$C$5="Male",Table!AM162,Table!BE162)</f>
        <v>76.166794135391598</v>
      </c>
      <c r="U162" s="49">
        <f>IF('Baby Growth Tracker'!$C$5="Male",Table!AN162,Table!BF162)</f>
        <v>78.276319826121963</v>
      </c>
      <c r="V162" s="49">
        <f>IF('Baby Growth Tracker'!$C$5="Male",Table!AO162,Table!BG162)</f>
        <v>80.362969575055686</v>
      </c>
      <c r="W162" s="49">
        <f>IF('Baby Growth Tracker'!$C$5="Male",Table!AP162,Table!BH162)</f>
        <v>82.222338128923695</v>
      </c>
      <c r="X162" s="49">
        <f>IF('Baby Growth Tracker'!$C$5="Male",Table!AQ162,Table!BI162)</f>
        <v>83.326949338315302</v>
      </c>
      <c r="Y162" s="49">
        <f>IF('Baby Growth Tracker'!$C$5="Male",Table!AR162,Table!BJ162)</f>
        <v>84.041127515937461</v>
      </c>
      <c r="Z162" s="49" t="e">
        <f t="shared" si="7"/>
        <v>#N/A</v>
      </c>
      <c r="AA162" s="49">
        <v>9.2517541925</v>
      </c>
      <c r="AB162" s="49">
        <v>9.4851053995000001</v>
      </c>
      <c r="AC162" s="49">
        <v>9.8579108744999999</v>
      </c>
      <c r="AD162" s="49">
        <v>10.519482069999999</v>
      </c>
      <c r="AE162" s="49">
        <v>11.315811495</v>
      </c>
      <c r="AF162" s="49">
        <v>12.18294753</v>
      </c>
      <c r="AG162" s="49">
        <v>13.029919355000001</v>
      </c>
      <c r="AH162" s="49">
        <v>13.569445215</v>
      </c>
      <c r="AI162" s="49">
        <v>13.933718904999999</v>
      </c>
      <c r="AJ162" s="49">
        <v>74.306637308669309</v>
      </c>
      <c r="AK162" s="49">
        <v>74.985873863616774</v>
      </c>
      <c r="AL162" s="49">
        <v>76.046566915725876</v>
      </c>
      <c r="AM162" s="49">
        <v>77.859845568441969</v>
      </c>
      <c r="AN162" s="49">
        <v>79.936444912229035</v>
      </c>
      <c r="AO162" s="49">
        <v>82.080649609982117</v>
      </c>
      <c r="AP162" s="49">
        <v>84.070476664824895</v>
      </c>
      <c r="AQ162" s="49">
        <v>85.289354069674275</v>
      </c>
      <c r="AR162" s="49">
        <v>86.092428526813251</v>
      </c>
      <c r="AS162" s="53">
        <v>8.7223237578796891</v>
      </c>
      <c r="AT162" s="53">
        <v>8.9272144247917282</v>
      </c>
      <c r="AU162" s="53">
        <v>9.25586098954963</v>
      </c>
      <c r="AV162" s="53">
        <v>9.8432172189757097</v>
      </c>
      <c r="AW162" s="53">
        <v>10.557650461531299</v>
      </c>
      <c r="AX162" s="53">
        <v>11.345399287173498</v>
      </c>
      <c r="AY162" s="53">
        <v>12.1252079249295</v>
      </c>
      <c r="AZ162" s="53">
        <v>12.627513456693199</v>
      </c>
      <c r="BA162" s="53">
        <v>12.9691728443792</v>
      </c>
      <c r="BB162" s="53">
        <v>72.333214893308096</v>
      </c>
      <c r="BC162" s="53">
        <v>73.089408491943587</v>
      </c>
      <c r="BD162" s="53">
        <v>74.247641090107336</v>
      </c>
      <c r="BE162" s="53">
        <v>76.166794135391598</v>
      </c>
      <c r="BF162" s="53">
        <v>78.276319826121963</v>
      </c>
      <c r="BG162" s="53">
        <v>80.362969575055686</v>
      </c>
      <c r="BH162" s="53">
        <v>82.222338128923695</v>
      </c>
      <c r="BI162" s="53">
        <v>83.326949338315302</v>
      </c>
      <c r="BJ162" s="53">
        <v>84.041127515937461</v>
      </c>
    </row>
    <row r="163" spans="1:62">
      <c r="B163" s="54">
        <f t="shared" si="8"/>
        <v>483.00000000000006</v>
      </c>
      <c r="C163" s="50">
        <v>16.100000000000001</v>
      </c>
      <c r="D163" s="52" t="e">
        <f>VLOOKUP(Table!C163,'Baby Growth Tracker'!$D$14:$E$99,2,FALSE)</f>
        <v>#N/A</v>
      </c>
      <c r="E163" s="49">
        <f>IF('Baby Growth Tracker'!$C$5="Male",Table!AA163,Table!AS163)</f>
        <v>8.7416264786144939</v>
      </c>
      <c r="F163" s="49">
        <f>IF('Baby Growth Tracker'!$C$5="Male",Table!AB163,Table!AT163)</f>
        <v>8.9467454732527205</v>
      </c>
      <c r="G163" s="49">
        <f>IF('Baby Growth Tracker'!$C$5="Male",Table!AC163,Table!AU163)</f>
        <v>9.275798928407081</v>
      </c>
      <c r="H163" s="49">
        <f>IF('Baby Growth Tracker'!$C$5="Male",Table!AD163,Table!AV163)</f>
        <v>9.8640109247917032</v>
      </c>
      <c r="I163" s="49">
        <f>IF('Baby Growth Tracker'!$C$5="Male",Table!AE163,Table!AW163)</f>
        <v>10.579715710752309</v>
      </c>
      <c r="J163" s="49">
        <f>IF('Baby Growth Tracker'!$C$5="Male",Table!AF163,Table!AX163)</f>
        <v>11.369171372730507</v>
      </c>
      <c r="K163" s="49">
        <f>IF('Baby Growth Tracker'!$C$5="Male",Table!AG163,Table!AY163)</f>
        <v>12.150994897646379</v>
      </c>
      <c r="L163" s="49">
        <f>IF('Baby Growth Tracker'!$C$5="Male",Table!AH163,Table!AZ163)</f>
        <v>12.654773728663619</v>
      </c>
      <c r="M163" s="49">
        <f>IF('Baby Growth Tracker'!$C$5="Male",Table!AI163,Table!BA163)</f>
        <v>12.997514984539579</v>
      </c>
      <c r="N163" s="49" t="e">
        <f t="shared" si="6"/>
        <v>#N/A</v>
      </c>
      <c r="O163" s="50">
        <v>16.100000000000001</v>
      </c>
      <c r="P163" s="52" t="e">
        <f>VLOOKUP(Table!O163,'Baby Growth Tracker'!$D$14:$F$99,3,FALSE)</f>
        <v>#N/A</v>
      </c>
      <c r="Q163" s="49">
        <f>IF('Baby Growth Tracker'!$C$5="Male",Table!AJ163,Table!BB163)</f>
        <v>72.42735997994042</v>
      </c>
      <c r="R163" s="49">
        <f>IF('Baby Growth Tracker'!$C$5="Male",Table!AK163,Table!BC163)</f>
        <v>73.184568820536668</v>
      </c>
      <c r="S163" s="49">
        <f>IF('Baby Growth Tracker'!$C$5="Male",Table!AL163,Table!BD163)</f>
        <v>74.344415187724877</v>
      </c>
      <c r="T163" s="49">
        <f>IF('Baby Growth Tracker'!$C$5="Male",Table!AM163,Table!BE163)</f>
        <v>76.266395193867922</v>
      </c>
      <c r="U163" s="49">
        <f>IF('Baby Growth Tracker'!$C$5="Male",Table!AN163,Table!BF163)</f>
        <v>78.379241927568188</v>
      </c>
      <c r="V163" s="49">
        <f>IF('Baby Growth Tracker'!$C$5="Male",Table!AO163,Table!BG163)</f>
        <v>80.469389398899807</v>
      </c>
      <c r="W163" s="49">
        <f>IF('Baby Growth Tracker'!$C$5="Male",Table!AP163,Table!BH163)</f>
        <v>82.332047144629968</v>
      </c>
      <c r="X163" s="49">
        <f>IF('Baby Growth Tracker'!$C$5="Male",Table!AQ163,Table!BI163)</f>
        <v>83.438687311769797</v>
      </c>
      <c r="Y163" s="49">
        <f>IF('Baby Growth Tracker'!$C$5="Male",Table!AR163,Table!BJ163)</f>
        <v>84.154206458835034</v>
      </c>
      <c r="Z163" s="49" t="e">
        <f t="shared" si="7"/>
        <v>#N/A</v>
      </c>
      <c r="AA163" s="49">
        <v>9.2694689675999999</v>
      </c>
      <c r="AB163" s="49">
        <v>9.5032357132000005</v>
      </c>
      <c r="AC163" s="49">
        <v>9.8766966992</v>
      </c>
      <c r="AD163" s="49">
        <v>10.539405931999999</v>
      </c>
      <c r="AE163" s="49">
        <v>11.337062736</v>
      </c>
      <c r="AF163" s="49">
        <v>12.205592006</v>
      </c>
      <c r="AG163" s="49">
        <v>13.053872898</v>
      </c>
      <c r="AH163" s="49">
        <v>13.594206332000001</v>
      </c>
      <c r="AI163" s="49">
        <v>13.959013823999999</v>
      </c>
      <c r="AJ163" s="49">
        <v>74.395313472025677</v>
      </c>
      <c r="AK163" s="49">
        <v>75.076338944916444</v>
      </c>
      <c r="AL163" s="49">
        <v>76.13965008737199</v>
      </c>
      <c r="AM163" s="49">
        <v>77.956908783026947</v>
      </c>
      <c r="AN163" s="49">
        <v>80.037298030109326</v>
      </c>
      <c r="AO163" s="49">
        <v>82.184556321052241</v>
      </c>
      <c r="AP163" s="49">
        <v>84.176437215677012</v>
      </c>
      <c r="AQ163" s="49">
        <v>85.396202738703323</v>
      </c>
      <c r="AR163" s="49">
        <v>86.199709048902278</v>
      </c>
      <c r="AS163" s="53">
        <v>8.7416264786144939</v>
      </c>
      <c r="AT163" s="53">
        <v>8.9467454732527205</v>
      </c>
      <c r="AU163" s="53">
        <v>9.275798928407081</v>
      </c>
      <c r="AV163" s="53">
        <v>9.8640109247917032</v>
      </c>
      <c r="AW163" s="53">
        <v>10.579715710752309</v>
      </c>
      <c r="AX163" s="53">
        <v>11.369171372730507</v>
      </c>
      <c r="AY163" s="53">
        <v>12.150994897646379</v>
      </c>
      <c r="AZ163" s="53">
        <v>12.654773728663619</v>
      </c>
      <c r="BA163" s="53">
        <v>12.997514984539579</v>
      </c>
      <c r="BB163" s="53">
        <v>72.42735997994042</v>
      </c>
      <c r="BC163" s="53">
        <v>73.184568820536668</v>
      </c>
      <c r="BD163" s="53">
        <v>74.344415187724877</v>
      </c>
      <c r="BE163" s="53">
        <v>76.266395193867922</v>
      </c>
      <c r="BF163" s="53">
        <v>78.379241927568188</v>
      </c>
      <c r="BG163" s="53">
        <v>80.469389398899807</v>
      </c>
      <c r="BH163" s="53">
        <v>82.332047144629968</v>
      </c>
      <c r="BI163" s="53">
        <v>83.438687311769797</v>
      </c>
      <c r="BJ163" s="53">
        <v>84.154206458835034</v>
      </c>
    </row>
    <row r="164" spans="1:62">
      <c r="B164" s="54">
        <f t="shared" si="8"/>
        <v>486</v>
      </c>
      <c r="C164" s="50">
        <v>16.2</v>
      </c>
      <c r="D164" s="52" t="e">
        <f>VLOOKUP(Table!C164,'Baby Growth Tracker'!$D$14:$E$99,2,FALSE)</f>
        <v>#N/A</v>
      </c>
      <c r="E164" s="49">
        <f>IF('Baby Growth Tracker'!$C$5="Male",Table!AA164,Table!AS164)</f>
        <v>8.7608041527794729</v>
      </c>
      <c r="F164" s="49">
        <f>IF('Baby Growth Tracker'!$C$5="Male",Table!AB164,Table!AT164)</f>
        <v>8.9661516252202222</v>
      </c>
      <c r="G164" s="49">
        <f>IF('Baby Growth Tracker'!$C$5="Male",Table!AC164,Table!AU164)</f>
        <v>9.2956121583468416</v>
      </c>
      <c r="H164" s="49">
        <f>IF('Baby Growth Tracker'!$C$5="Male",Table!AD164,Table!AV164)</f>
        <v>9.8846801588394744</v>
      </c>
      <c r="I164" s="49">
        <f>IF('Baby Growth Tracker'!$C$5="Male",Table!AE164,Table!AW164)</f>
        <v>10.601656795273897</v>
      </c>
      <c r="J164" s="49">
        <f>IF('Baby Growth Tracker'!$C$5="Male",Table!AF164,Table!AX164)</f>
        <v>11.39282000546007</v>
      </c>
      <c r="K164" s="49">
        <f>IF('Baby Growth Tracker'!$C$5="Male",Table!AG164,Table!AY164)</f>
        <v>12.176659946775171</v>
      </c>
      <c r="L164" s="49">
        <f>IF('Baby Growth Tracker'!$C$5="Male",Table!AH164,Table!AZ164)</f>
        <v>12.681913722243142</v>
      </c>
      <c r="M164" s="49">
        <f>IF('Baby Growth Tracker'!$C$5="Male",Table!AI164,Table!BA164)</f>
        <v>13.025738344078862</v>
      </c>
      <c r="N164" s="49" t="e">
        <f t="shared" si="6"/>
        <v>#N/A</v>
      </c>
      <c r="O164" s="50">
        <v>16.2</v>
      </c>
      <c r="P164" s="52" t="e">
        <f>VLOOKUP(Table!O164,'Baby Growth Tracker'!$D$14:$F$99,3,FALSE)</f>
        <v>#N/A</v>
      </c>
      <c r="Q164" s="49">
        <f>IF('Baby Growth Tracker'!$C$5="Male",Table!AJ164,Table!BB164)</f>
        <v>72.521216511124578</v>
      </c>
      <c r="R164" s="49">
        <f>IF('Baby Growth Tracker'!$C$5="Male",Table!AK164,Table!BC164)</f>
        <v>73.27943740405172</v>
      </c>
      <c r="S164" s="49">
        <f>IF('Baby Growth Tracker'!$C$5="Male",Table!AL164,Table!BD164)</f>
        <v>74.440893108339225</v>
      </c>
      <c r="T164" s="49">
        <f>IF('Baby Growth Tracker'!$C$5="Male",Table!AM164,Table!BE164)</f>
        <v>76.365693955484545</v>
      </c>
      <c r="U164" s="49">
        <f>IF('Baby Growth Tracker'!$C$5="Male",Table!AN164,Table!BF164)</f>
        <v>78.481856792525861</v>
      </c>
      <c r="V164" s="49">
        <f>IF('Baby Growth Tracker'!$C$5="Male",Table!AO164,Table!BG164)</f>
        <v>80.575498968064622</v>
      </c>
      <c r="W164" s="49">
        <f>IF('Baby Growth Tracker'!$C$5="Male",Table!AP164,Table!BH164)</f>
        <v>82.441444798905025</v>
      </c>
      <c r="X164" s="49">
        <f>IF('Baby Growth Tracker'!$C$5="Male",Table!AQ164,Table!BI164)</f>
        <v>83.550113977757533</v>
      </c>
      <c r="Y164" s="49">
        <f>IF('Baby Growth Tracker'!$C$5="Male",Table!AR164,Table!BJ164)</f>
        <v>84.266974412659437</v>
      </c>
      <c r="Z164" s="49" t="e">
        <f t="shared" si="7"/>
        <v>#N/A</v>
      </c>
      <c r="AA164" s="49">
        <v>9.2871837426999999</v>
      </c>
      <c r="AB164" s="49">
        <v>9.5213660269000009</v>
      </c>
      <c r="AC164" s="49">
        <v>9.8954825239000002</v>
      </c>
      <c r="AD164" s="49">
        <v>10.559329794</v>
      </c>
      <c r="AE164" s="49">
        <v>11.358313977</v>
      </c>
      <c r="AF164" s="49">
        <v>12.228236482</v>
      </c>
      <c r="AG164" s="49">
        <v>13.077826440999999</v>
      </c>
      <c r="AH164" s="49">
        <v>13.618967449000001</v>
      </c>
      <c r="AI164" s="49">
        <v>13.984308743</v>
      </c>
      <c r="AJ164" s="49">
        <v>74.483672022440615</v>
      </c>
      <c r="AK164" s="49">
        <v>75.166488308964588</v>
      </c>
      <c r="AL164" s="49">
        <v>76.232419377100882</v>
      </c>
      <c r="AM164" s="49">
        <v>78.05365854710405</v>
      </c>
      <c r="AN164" s="49">
        <v>80.137834996636187</v>
      </c>
      <c r="AO164" s="49">
        <v>82.288141847620693</v>
      </c>
      <c r="AP164" s="49">
        <v>84.282071086877281</v>
      </c>
      <c r="AQ164" s="49">
        <v>85.502721454986713</v>
      </c>
      <c r="AR164" s="49">
        <v>86.306657647740082</v>
      </c>
      <c r="AS164" s="53">
        <v>8.7608041527794729</v>
      </c>
      <c r="AT164" s="53">
        <v>8.9661516252202222</v>
      </c>
      <c r="AU164" s="53">
        <v>9.2956121583468416</v>
      </c>
      <c r="AV164" s="53">
        <v>9.8846801588394744</v>
      </c>
      <c r="AW164" s="53">
        <v>10.601656795273897</v>
      </c>
      <c r="AX164" s="53">
        <v>11.39282000546007</v>
      </c>
      <c r="AY164" s="53">
        <v>12.176659946775171</v>
      </c>
      <c r="AZ164" s="53">
        <v>12.681913722243142</v>
      </c>
      <c r="BA164" s="53">
        <v>13.025738344078862</v>
      </c>
      <c r="BB164" s="53">
        <v>72.521216511124578</v>
      </c>
      <c r="BC164" s="53">
        <v>73.27943740405172</v>
      </c>
      <c r="BD164" s="53">
        <v>74.440893108339225</v>
      </c>
      <c r="BE164" s="53">
        <v>76.365693955484545</v>
      </c>
      <c r="BF164" s="53">
        <v>78.481856792525861</v>
      </c>
      <c r="BG164" s="53">
        <v>80.575498968064622</v>
      </c>
      <c r="BH164" s="53">
        <v>82.441444798905025</v>
      </c>
      <c r="BI164" s="53">
        <v>83.550113977757533</v>
      </c>
      <c r="BJ164" s="53">
        <v>84.266974412659437</v>
      </c>
    </row>
    <row r="165" spans="1:62">
      <c r="B165" s="54">
        <f t="shared" si="8"/>
        <v>489</v>
      </c>
      <c r="C165" s="50">
        <v>16.3</v>
      </c>
      <c r="D165" s="52" t="e">
        <f>VLOOKUP(Table!C165,'Baby Growth Tracker'!$D$14:$E$99,2,FALSE)</f>
        <v>#N/A</v>
      </c>
      <c r="E165" s="49">
        <f>IF('Baby Growth Tracker'!$C$5="Male",Table!AA165,Table!AS165)</f>
        <v>8.7798581102655735</v>
      </c>
      <c r="F165" s="49">
        <f>IF('Baby Growth Tracker'!$C$5="Male",Table!AB165,Table!AT165)</f>
        <v>8.9854342343794542</v>
      </c>
      <c r="G165" s="49">
        <f>IF('Baby Growth Tracker'!$C$5="Male",Table!AC165,Table!AU165)</f>
        <v>9.3153020730427389</v>
      </c>
      <c r="H165" s="49">
        <f>IF('Baby Growth Tracker'!$C$5="Male",Table!AD165,Table!AV165)</f>
        <v>9.9052263913668774</v>
      </c>
      <c r="I165" s="49">
        <f>IF('Baby Growth Tracker'!$C$5="Male",Table!AE165,Table!AW165)</f>
        <v>10.62347528620929</v>
      </c>
      <c r="J165" s="49">
        <f>IF('Baby Growth Tracker'!$C$5="Male",Table!AF165,Table!AX165)</f>
        <v>11.416346876122295</v>
      </c>
      <c r="K165" s="49">
        <f>IF('Baby Growth Tracker'!$C$5="Male",Table!AG165,Table!AY165)</f>
        <v>12.202204889614727</v>
      </c>
      <c r="L165" s="49">
        <f>IF('Baby Growth Tracker'!$C$5="Male",Table!AH165,Table!AZ165)</f>
        <v>12.708935340752982</v>
      </c>
      <c r="M165" s="49">
        <f>IF('Baby Growth Tracker'!$C$5="Male",Table!AI165,Table!BA165)</f>
        <v>13.053844887127855</v>
      </c>
      <c r="N165" s="49" t="e">
        <f t="shared" si="6"/>
        <v>#N/A</v>
      </c>
      <c r="O165" s="50">
        <v>16.3</v>
      </c>
      <c r="P165" s="52" t="e">
        <f>VLOOKUP(Table!O165,'Baby Growth Tracker'!$D$14:$F$99,3,FALSE)</f>
        <v>#N/A</v>
      </c>
      <c r="Q165" s="49">
        <f>IF('Baby Growth Tracker'!$C$5="Male",Table!AJ165,Table!BB165)</f>
        <v>72.614786888574002</v>
      </c>
      <c r="R165" s="49">
        <f>IF('Baby Growth Tracker'!$C$5="Male",Table!AK165,Table!BC165)</f>
        <v>73.3740166756169</v>
      </c>
      <c r="S165" s="49">
        <f>IF('Baby Growth Tracker'!$C$5="Male",Table!AL165,Table!BD165)</f>
        <v>74.537077324219197</v>
      </c>
      <c r="T165" s="49">
        <f>IF('Baby Growth Tracker'!$C$5="Male",Table!AM165,Table!BE165)</f>
        <v>76.464692934661727</v>
      </c>
      <c r="U165" s="49">
        <f>IF('Baby Growth Tracker'!$C$5="Male",Table!AN165,Table!BF165)</f>
        <v>78.584166951322572</v>
      </c>
      <c r="V165" s="49">
        <f>IF('Baby Growth Tracker'!$C$5="Male",Table!AO165,Table!BG165)</f>
        <v>80.681300799848444</v>
      </c>
      <c r="W165" s="49">
        <f>IF('Baby Growth Tracker'!$C$5="Male",Table!AP165,Table!BH165)</f>
        <v>82.550533575352645</v>
      </c>
      <c r="X165" s="49">
        <f>IF('Baby Growth Tracker'!$C$5="Male",Table!AQ165,Table!BI165)</f>
        <v>83.661231790722326</v>
      </c>
      <c r="Y165" s="49">
        <f>IF('Baby Growth Tracker'!$C$5="Male",Table!AR165,Table!BJ165)</f>
        <v>84.37943380957104</v>
      </c>
      <c r="Z165" s="49" t="e">
        <f t="shared" si="7"/>
        <v>#N/A</v>
      </c>
      <c r="AA165" s="49">
        <v>9.3048985177999999</v>
      </c>
      <c r="AB165" s="49">
        <v>9.5394963406000013</v>
      </c>
      <c r="AC165" s="49">
        <v>9.9142683486000003</v>
      </c>
      <c r="AD165" s="49">
        <v>10.579253656000001</v>
      </c>
      <c r="AE165" s="49">
        <v>11.379565218</v>
      </c>
      <c r="AF165" s="49">
        <v>12.250880958</v>
      </c>
      <c r="AG165" s="49">
        <v>13.101779983999998</v>
      </c>
      <c r="AH165" s="49">
        <v>13.643728566000002</v>
      </c>
      <c r="AI165" s="49">
        <v>14.009603662</v>
      </c>
      <c r="AJ165" s="49">
        <v>74.571715786492888</v>
      </c>
      <c r="AK165" s="49">
        <v>75.256324757605611</v>
      </c>
      <c r="AL165" s="49">
        <v>76.324877550763659</v>
      </c>
      <c r="AM165" s="49">
        <v>78.150097576988841</v>
      </c>
      <c r="AN165" s="49">
        <v>80.238058497102088</v>
      </c>
      <c r="AO165" s="49">
        <v>82.391408877051219</v>
      </c>
      <c r="AP165" s="49">
        <v>84.387380999383097</v>
      </c>
      <c r="AQ165" s="49">
        <v>85.608912973905433</v>
      </c>
      <c r="AR165" s="49">
        <v>86.413277106405928</v>
      </c>
      <c r="AS165" s="53">
        <v>8.7798581102655735</v>
      </c>
      <c r="AT165" s="53">
        <v>8.9854342343794542</v>
      </c>
      <c r="AU165" s="53">
        <v>9.3153020730427389</v>
      </c>
      <c r="AV165" s="53">
        <v>9.9052263913668774</v>
      </c>
      <c r="AW165" s="53">
        <v>10.62347528620929</v>
      </c>
      <c r="AX165" s="53">
        <v>11.416346876122295</v>
      </c>
      <c r="AY165" s="53">
        <v>12.202204889614727</v>
      </c>
      <c r="AZ165" s="53">
        <v>12.708935340752982</v>
      </c>
      <c r="BA165" s="53">
        <v>13.053844887127855</v>
      </c>
      <c r="BB165" s="53">
        <v>72.614786888574002</v>
      </c>
      <c r="BC165" s="53">
        <v>73.3740166756169</v>
      </c>
      <c r="BD165" s="53">
        <v>74.537077324219197</v>
      </c>
      <c r="BE165" s="53">
        <v>76.464692934661727</v>
      </c>
      <c r="BF165" s="53">
        <v>78.584166951322572</v>
      </c>
      <c r="BG165" s="53">
        <v>80.681300799848444</v>
      </c>
      <c r="BH165" s="53">
        <v>82.550533575352645</v>
      </c>
      <c r="BI165" s="53">
        <v>83.661231790722326</v>
      </c>
      <c r="BJ165" s="53">
        <v>84.37943380957104</v>
      </c>
    </row>
    <row r="166" spans="1:62">
      <c r="B166" s="54">
        <f t="shared" si="8"/>
        <v>491.99999999999994</v>
      </c>
      <c r="C166" s="50">
        <v>16.399999999999999</v>
      </c>
      <c r="D166" s="52" t="e">
        <f>VLOOKUP(Table!C166,'Baby Growth Tracker'!$D$14:$E$99,2,FALSE)</f>
        <v>#N/A</v>
      </c>
      <c r="E166" s="49">
        <f>IF('Baby Growth Tracker'!$C$5="Male",Table!AA166,Table!AS166)</f>
        <v>8.7987896716231333</v>
      </c>
      <c r="F166" s="49">
        <f>IF('Baby Growth Tracker'!$C$5="Male",Table!AB166,Table!AT166)</f>
        <v>9.0045946446447047</v>
      </c>
      <c r="G166" s="49">
        <f>IF('Baby Growth Tracker'!$C$5="Male",Table!AC166,Table!AU166)</f>
        <v>9.3348700556840001</v>
      </c>
      <c r="H166" s="49">
        <f>IF('Baby Growth Tracker'!$C$5="Male",Table!AD166,Table!AV166)</f>
        <v>9.9256510808054088</v>
      </c>
      <c r="I166" s="49">
        <f>IF('Baby Growth Tracker'!$C$5="Male",Table!AE166,Table!AW166)</f>
        <v>10.645172741167567</v>
      </c>
      <c r="J166" s="49">
        <f>IF('Baby Growth Tracker'!$C$5="Male",Table!AF166,Table!AX166)</f>
        <v>11.439753660083914</v>
      </c>
      <c r="K166" s="49">
        <f>IF('Baby Growth Tracker'!$C$5="Male",Table!AG166,Table!AY166)</f>
        <v>12.227631526217312</v>
      </c>
      <c r="L166" s="49">
        <f>IF('Baby Growth Tracker'!$C$5="Male",Table!AH166,Table!AZ166)</f>
        <v>12.735840469102582</v>
      </c>
      <c r="M166" s="49">
        <f>IF('Baby Growth Tracker'!$C$5="Male",Table!AI166,Table!BA166)</f>
        <v>13.081836558631196</v>
      </c>
      <c r="N166" s="49" t="e">
        <f t="shared" si="6"/>
        <v>#N/A</v>
      </c>
      <c r="O166" s="50">
        <v>16.399999999999999</v>
      </c>
      <c r="P166" s="52" t="e">
        <f>VLOOKUP(Table!O166,'Baby Growth Tracker'!$D$14:$F$99,3,FALSE)</f>
        <v>#N/A</v>
      </c>
      <c r="Q166" s="49">
        <f>IF('Baby Growth Tracker'!$C$5="Male",Table!AJ166,Table!BB166)</f>
        <v>72.70807348280286</v>
      </c>
      <c r="R166" s="49">
        <f>IF('Baby Growth Tracker'!$C$5="Male",Table!AK166,Table!BC166)</f>
        <v>73.46830903671939</v>
      </c>
      <c r="S166" s="49">
        <f>IF('Baby Growth Tracker'!$C$5="Male",Table!AL166,Table!BD166)</f>
        <v>74.632970275476595</v>
      </c>
      <c r="T166" s="49">
        <f>IF('Baby Growth Tracker'!$C$5="Male",Table!AM166,Table!BE166)</f>
        <v>76.563394613206128</v>
      </c>
      <c r="U166" s="49">
        <f>IF('Baby Growth Tracker'!$C$5="Male",Table!AN166,Table!BF166)</f>
        <v>78.686174901692965</v>
      </c>
      <c r="V166" s="49">
        <f>IF('Baby Growth Tracker'!$C$5="Male",Table!AO166,Table!BG166)</f>
        <v>80.786797379460694</v>
      </c>
      <c r="W166" s="49">
        <f>IF('Baby Growth Tracker'!$C$5="Male",Table!AP166,Table!BH166)</f>
        <v>82.659315926302625</v>
      </c>
      <c r="X166" s="49">
        <f>IF('Baby Growth Tracker'!$C$5="Male",Table!AQ166,Table!BI166)</f>
        <v>83.77204317446828</v>
      </c>
      <c r="Y166" s="49">
        <f>IF('Baby Growth Tracker'!$C$5="Male",Table!AR166,Table!BJ166)</f>
        <v>84.491587051556735</v>
      </c>
      <c r="Z166" s="49" t="e">
        <f t="shared" si="7"/>
        <v>#N/A</v>
      </c>
      <c r="AA166" s="49">
        <v>9.3226132928999998</v>
      </c>
      <c r="AB166" s="49">
        <v>9.5576266543000017</v>
      </c>
      <c r="AC166" s="49">
        <v>9.9330541733000004</v>
      </c>
      <c r="AD166" s="49">
        <v>10.599177518000001</v>
      </c>
      <c r="AE166" s="49">
        <v>11.400816459</v>
      </c>
      <c r="AF166" s="49">
        <v>12.273525434</v>
      </c>
      <c r="AG166" s="49">
        <v>13.125733526999998</v>
      </c>
      <c r="AH166" s="49">
        <v>13.668489683000002</v>
      </c>
      <c r="AI166" s="49">
        <v>14.034898581</v>
      </c>
      <c r="AJ166" s="49">
        <v>74.659447552501945</v>
      </c>
      <c r="AK166" s="49">
        <v>75.345851054827278</v>
      </c>
      <c r="AL166" s="49">
        <v>76.417027336960899</v>
      </c>
      <c r="AM166" s="49">
        <v>78.246228552681444</v>
      </c>
      <c r="AN166" s="49">
        <v>80.337971181293213</v>
      </c>
      <c r="AO166" s="49">
        <v>82.494360061580295</v>
      </c>
      <c r="AP166" s="49">
        <v>84.49236963881259</v>
      </c>
      <c r="AQ166" s="49">
        <v>85.714780015051858</v>
      </c>
      <c r="AR166" s="49">
        <v>86.519570171749649</v>
      </c>
      <c r="AS166" s="53">
        <v>8.7987896716231333</v>
      </c>
      <c r="AT166" s="53">
        <v>9.0045946446447047</v>
      </c>
      <c r="AU166" s="53">
        <v>9.3348700556840001</v>
      </c>
      <c r="AV166" s="53">
        <v>9.9256510808054088</v>
      </c>
      <c r="AW166" s="53">
        <v>10.645172741167567</v>
      </c>
      <c r="AX166" s="53">
        <v>11.439753660083914</v>
      </c>
      <c r="AY166" s="53">
        <v>12.227631526217312</v>
      </c>
      <c r="AZ166" s="53">
        <v>12.735840469102582</v>
      </c>
      <c r="BA166" s="53">
        <v>13.081836558631196</v>
      </c>
      <c r="BB166" s="53">
        <v>72.70807348280286</v>
      </c>
      <c r="BC166" s="53">
        <v>73.46830903671939</v>
      </c>
      <c r="BD166" s="53">
        <v>74.632970275476595</v>
      </c>
      <c r="BE166" s="53">
        <v>76.563394613206128</v>
      </c>
      <c r="BF166" s="53">
        <v>78.686174901692965</v>
      </c>
      <c r="BG166" s="53">
        <v>80.786797379460694</v>
      </c>
      <c r="BH166" s="53">
        <v>82.659315926302625</v>
      </c>
      <c r="BI166" s="53">
        <v>83.77204317446828</v>
      </c>
      <c r="BJ166" s="53">
        <v>84.491587051556735</v>
      </c>
    </row>
    <row r="167" spans="1:62">
      <c r="A167" s="49" t="s">
        <v>11</v>
      </c>
      <c r="B167" s="54">
        <f t="shared" si="8"/>
        <v>495</v>
      </c>
      <c r="C167" s="50">
        <v>16.5</v>
      </c>
      <c r="D167" s="52" t="e">
        <f>VLOOKUP(Table!C167,'Baby Growth Tracker'!$D$14:$E$99,2,FALSE)</f>
        <v>#N/A</v>
      </c>
      <c r="E167" s="49">
        <f>IF('Baby Growth Tracker'!$C$5="Male",Table!AA167,Table!AS167)</f>
        <v>8.8233695700000006</v>
      </c>
      <c r="F167" s="49">
        <f>IF('Baby Growth Tracker'!$C$5="Male",Table!AB167,Table!AT167)</f>
        <v>9.0293994820000005</v>
      </c>
      <c r="G167" s="49">
        <f>IF('Baby Growth Tracker'!$C$5="Male",Table!AC167,Table!AU167)</f>
        <v>9.3600787360000002</v>
      </c>
      <c r="H167" s="49">
        <f>IF('Baby Growth Tracker'!$C$5="Male",Table!AD167,Table!AV167)</f>
        <v>9.9517146860000008</v>
      </c>
      <c r="I167" s="49">
        <f>IF('Baby Growth Tracker'!$C$5="Male",Table!AE167,Table!AW167)</f>
        <v>10.67250698</v>
      </c>
      <c r="J167" s="49">
        <f>IF('Baby Growth Tracker'!$C$5="Male",Table!AF167,Table!AX167)</f>
        <v>11.46877937</v>
      </c>
      <c r="K167" s="49">
        <f>IF('Baby Growth Tracker'!$C$5="Male",Table!AG167,Table!AY167)</f>
        <v>12.258623999999999</v>
      </c>
      <c r="L167" s="49">
        <f>IF('Baby Growth Tracker'!$C$5="Male",Table!AH167,Table!AZ167)</f>
        <v>12.76824867</v>
      </c>
      <c r="M167" s="49">
        <f>IF('Baby Growth Tracker'!$C$5="Male",Table!AI167,Table!BA167)</f>
        <v>13.115272190000001</v>
      </c>
      <c r="N167" s="49" t="e">
        <f t="shared" si="6"/>
        <v>#N/A</v>
      </c>
      <c r="O167" s="50">
        <v>16.5</v>
      </c>
      <c r="P167" s="52" t="e">
        <f>VLOOKUP(Table!O167,'Baby Growth Tracker'!$D$14:$F$99,3,FALSE)</f>
        <v>#N/A</v>
      </c>
      <c r="Q167" s="49">
        <f>IF('Baby Growth Tracker'!$C$5="Male",Table!AJ167,Table!BB167)</f>
        <v>72.814325020420299</v>
      </c>
      <c r="R167" s="49">
        <f>IF('Baby Growth Tracker'!$C$5="Male",Table!AK167,Table!BC167)</f>
        <v>73.575710206757122</v>
      </c>
      <c r="S167" s="49">
        <f>IF('Baby Growth Tracker'!$C$5="Male",Table!AL167,Table!BD167)</f>
        <v>74.742171418146711</v>
      </c>
      <c r="T167" s="49">
        <f>IF('Baby Growth Tracker'!$C$5="Male",Table!AM167,Table!BE167)</f>
        <v>76.675678441759487</v>
      </c>
      <c r="U167" s="49">
        <f>IF('Baby Growth Tracker'!$C$5="Male",Table!AN167,Table!BF167)</f>
        <v>78.801984055999995</v>
      </c>
      <c r="V167" s="49">
        <f>IF('Baby Growth Tracker'!$C$5="Male",Table!AO167,Table!BG167)</f>
        <v>80.90622640643474</v>
      </c>
      <c r="W167" s="49">
        <f>IF('Baby Growth Tracker'!$C$5="Male",Table!AP167,Table!BH167)</f>
        <v>82.782075541616962</v>
      </c>
      <c r="X167" s="49">
        <f>IF('Baby Growth Tracker'!$C$5="Male",Table!AQ167,Table!BI167)</f>
        <v>83.896826111433583</v>
      </c>
      <c r="Y167" s="49">
        <f>IF('Baby Growth Tracker'!$C$5="Male",Table!AR167,Table!BJ167)</f>
        <v>84.617695293096531</v>
      </c>
      <c r="Z167" s="49" t="e">
        <f t="shared" si="7"/>
        <v>#N/A</v>
      </c>
      <c r="AA167" s="49">
        <v>9.3403280679999998</v>
      </c>
      <c r="AB167" s="49">
        <v>9.5757569680000003</v>
      </c>
      <c r="AC167" s="49">
        <v>9.9518399980000005</v>
      </c>
      <c r="AD167" s="49">
        <v>10.61910138</v>
      </c>
      <c r="AE167" s="49">
        <v>11.422067699999999</v>
      </c>
      <c r="AF167" s="49">
        <v>12.29616991</v>
      </c>
      <c r="AG167" s="49">
        <v>13.149687070000001</v>
      </c>
      <c r="AH167" s="49">
        <v>13.6932508</v>
      </c>
      <c r="AI167" s="49">
        <v>14.0601935</v>
      </c>
      <c r="AJ167" s="49">
        <v>74.761470752353262</v>
      </c>
      <c r="AK167" s="49">
        <v>75.449582585613101</v>
      </c>
      <c r="AL167" s="49">
        <v>76.523297536263257</v>
      </c>
      <c r="AM167" s="49">
        <v>78.356455334200362</v>
      </c>
      <c r="AN167" s="49">
        <v>80.452094919000004</v>
      </c>
      <c r="AO167" s="49">
        <v>82.61174386834621</v>
      </c>
      <c r="AP167" s="49">
        <v>84.612036375104751</v>
      </c>
      <c r="AQ167" s="49">
        <v>85.835473017739488</v>
      </c>
      <c r="AR167" s="49">
        <v>86.640779021295529</v>
      </c>
      <c r="AS167" s="53">
        <v>8.8233695700000006</v>
      </c>
      <c r="AT167" s="53">
        <v>9.0293994820000005</v>
      </c>
      <c r="AU167" s="53">
        <v>9.3600787360000002</v>
      </c>
      <c r="AV167" s="53">
        <v>9.9517146860000008</v>
      </c>
      <c r="AW167" s="53">
        <v>10.67250698</v>
      </c>
      <c r="AX167" s="53">
        <v>11.46877937</v>
      </c>
      <c r="AY167" s="53">
        <v>12.258623999999999</v>
      </c>
      <c r="AZ167" s="53">
        <v>12.76824867</v>
      </c>
      <c r="BA167" s="53">
        <v>13.115272190000001</v>
      </c>
      <c r="BB167" s="53">
        <v>72.814325020420299</v>
      </c>
      <c r="BC167" s="53">
        <v>73.575710206757122</v>
      </c>
      <c r="BD167" s="53">
        <v>74.742171418146711</v>
      </c>
      <c r="BE167" s="53">
        <v>76.675678441759487</v>
      </c>
      <c r="BF167" s="53">
        <v>78.801984055999995</v>
      </c>
      <c r="BG167" s="53">
        <v>80.90622640643474</v>
      </c>
      <c r="BH167" s="53">
        <v>82.782075541616962</v>
      </c>
      <c r="BI167" s="53">
        <v>83.896826111433583</v>
      </c>
      <c r="BJ167" s="53">
        <v>84.617695293096531</v>
      </c>
    </row>
    <row r="168" spans="1:62">
      <c r="B168" s="54">
        <f t="shared" si="8"/>
        <v>498.00000000000006</v>
      </c>
      <c r="C168" s="50">
        <v>16.600000000000001</v>
      </c>
      <c r="D168" s="52" t="e">
        <f>VLOOKUP(Table!C168,'Baby Growth Tracker'!$D$14:$E$99,2,FALSE)</f>
        <v>#N/A</v>
      </c>
      <c r="E168" s="49">
        <f>IF('Baby Growth Tracker'!$C$5="Male",Table!AA168,Table!AS168)</f>
        <v>8.8419994250000009</v>
      </c>
      <c r="F168" s="49">
        <f>IF('Baby Growth Tracker'!$C$5="Male",Table!AB168,Table!AT168)</f>
        <v>9.0482575317000009</v>
      </c>
      <c r="G168" s="49">
        <f>IF('Baby Growth Tracker'!$C$5="Male",Table!AC168,Table!AU168)</f>
        <v>9.3793431304000006</v>
      </c>
      <c r="H168" s="49">
        <f>IF('Baby Growth Tracker'!$C$5="Male",Table!AD168,Table!AV168)</f>
        <v>9.9718331964000004</v>
      </c>
      <c r="I168" s="49">
        <f>IF('Baby Growth Tracker'!$C$5="Male",Table!AE168,Table!AW168)</f>
        <v>10.69389484</v>
      </c>
      <c r="J168" s="49">
        <f>IF('Baby Growth Tracker'!$C$5="Male",Table!AF168,Table!AX168)</f>
        <v>11.491873216</v>
      </c>
      <c r="K168" s="49">
        <f>IF('Baby Growth Tracker'!$C$5="Male",Table!AG168,Table!AY168)</f>
        <v>12.283735733</v>
      </c>
      <c r="L168" s="49">
        <f>IF('Baby Growth Tracker'!$C$5="Male",Table!AH168,Table!AZ168)</f>
        <v>12.794838780999999</v>
      </c>
      <c r="M168" s="49">
        <f>IF('Baby Growth Tracker'!$C$5="Male",Table!AI168,Table!BA168)</f>
        <v>13.142949439000001</v>
      </c>
      <c r="N168" s="49" t="e">
        <f t="shared" si="6"/>
        <v>#N/A</v>
      </c>
      <c r="O168" s="50">
        <v>16.600000000000001</v>
      </c>
      <c r="P168" s="52" t="e">
        <f>VLOOKUP(Table!O168,'Baby Growth Tracker'!$D$14:$F$99,3,FALSE)</f>
        <v>#N/A</v>
      </c>
      <c r="Q168" s="49">
        <f>IF('Baby Growth Tracker'!$C$5="Male",Table!AJ168,Table!BB168)</f>
        <v>72.906939524869472</v>
      </c>
      <c r="R168" s="49">
        <f>IF('Baby Growth Tracker'!$C$5="Male",Table!AK168,Table!BC168)</f>
        <v>73.669322852509168</v>
      </c>
      <c r="S168" s="49">
        <f>IF('Baby Growth Tracker'!$C$5="Male",Table!AL168,Table!BD168)</f>
        <v>74.837374241553192</v>
      </c>
      <c r="T168" s="49">
        <f>IF('Baby Growth Tracker'!$C$5="Male",Table!AM168,Table!BE168)</f>
        <v>76.773676097075565</v>
      </c>
      <c r="U168" s="49">
        <f>IF('Baby Growth Tracker'!$C$5="Male",Table!AN168,Table!BF168)</f>
        <v>78.903277502699993</v>
      </c>
      <c r="V168" s="49">
        <f>IF('Baby Growth Tracker'!$C$5="Male",Table!AO168,Table!BG168)</f>
        <v>81.011003002328579</v>
      </c>
      <c r="W168" s="49">
        <f>IF('Baby Growth Tracker'!$C$5="Male",Table!AP168,Table!BH168)</f>
        <v>82.890137074165352</v>
      </c>
      <c r="X168" s="49">
        <f>IF('Baby Growth Tracker'!$C$5="Male",Table!AQ168,Table!BI168)</f>
        <v>84.006917969296254</v>
      </c>
      <c r="Y168" s="49">
        <f>IF('Baby Growth Tracker'!$C$5="Male",Table!AR168,Table!BJ168)</f>
        <v>84.72913054897721</v>
      </c>
      <c r="Z168" s="49" t="e">
        <f t="shared" si="7"/>
        <v>#N/A</v>
      </c>
      <c r="AA168" s="49">
        <v>9.3567916625999992</v>
      </c>
      <c r="AB168" s="49">
        <v>9.5926063338000009</v>
      </c>
      <c r="AC168" s="49">
        <v>9.9692993502</v>
      </c>
      <c r="AD168" s="49">
        <v>10.637624171000001</v>
      </c>
      <c r="AE168" s="49">
        <v>11.441838627999999</v>
      </c>
      <c r="AF168" s="49">
        <v>12.317260927</v>
      </c>
      <c r="AG168" s="49">
        <v>13.172028921000001</v>
      </c>
      <c r="AH168" s="49">
        <v>13.716369912999999</v>
      </c>
      <c r="AI168" s="49">
        <v>14.083828924000001</v>
      </c>
      <c r="AJ168" s="49">
        <v>74.848455322481939</v>
      </c>
      <c r="AK168" s="49">
        <v>75.538366466633107</v>
      </c>
      <c r="AL168" s="49">
        <v>76.614710017483205</v>
      </c>
      <c r="AM168" s="49">
        <v>78.451851862451562</v>
      </c>
      <c r="AN168" s="49">
        <v>80.551269030500009</v>
      </c>
      <c r="AO168" s="49">
        <v>82.713946381629711</v>
      </c>
      <c r="AP168" s="49">
        <v>84.716264052194418</v>
      </c>
      <c r="AQ168" s="49">
        <v>85.940571189024439</v>
      </c>
      <c r="AR168" s="49">
        <v>86.746298170670826</v>
      </c>
      <c r="AS168" s="53">
        <v>8.8419994250000009</v>
      </c>
      <c r="AT168" s="53">
        <v>9.0482575317000009</v>
      </c>
      <c r="AU168" s="53">
        <v>9.3793431304000006</v>
      </c>
      <c r="AV168" s="53">
        <v>9.9718331964000004</v>
      </c>
      <c r="AW168" s="53">
        <v>10.69389484</v>
      </c>
      <c r="AX168" s="53">
        <v>11.491873216</v>
      </c>
      <c r="AY168" s="53">
        <v>12.283735733</v>
      </c>
      <c r="AZ168" s="53">
        <v>12.794838780999999</v>
      </c>
      <c r="BA168" s="53">
        <v>13.142949439000001</v>
      </c>
      <c r="BB168" s="53">
        <v>72.906939524869472</v>
      </c>
      <c r="BC168" s="53">
        <v>73.669322852509168</v>
      </c>
      <c r="BD168" s="53">
        <v>74.837374241553192</v>
      </c>
      <c r="BE168" s="53">
        <v>76.773676097075565</v>
      </c>
      <c r="BF168" s="53">
        <v>78.903277502699993</v>
      </c>
      <c r="BG168" s="53">
        <v>81.011003002328579</v>
      </c>
      <c r="BH168" s="53">
        <v>82.890137074165352</v>
      </c>
      <c r="BI168" s="53">
        <v>84.006917969296254</v>
      </c>
      <c r="BJ168" s="53">
        <v>84.72913054897721</v>
      </c>
    </row>
    <row r="169" spans="1:62">
      <c r="B169" s="54">
        <f t="shared" si="8"/>
        <v>501</v>
      </c>
      <c r="C169" s="50">
        <v>16.7</v>
      </c>
      <c r="D169" s="52" t="e">
        <f>VLOOKUP(Table!C169,'Baby Growth Tracker'!$D$14:$E$99,2,FALSE)</f>
        <v>#N/A</v>
      </c>
      <c r="E169" s="49">
        <f>IF('Baby Growth Tracker'!$C$5="Male",Table!AA169,Table!AS169)</f>
        <v>8.8605112149600007</v>
      </c>
      <c r="F169" s="49">
        <f>IF('Baby Growth Tracker'!$C$5="Male",Table!AB169,Table!AT169)</f>
        <v>9.0669978009300003</v>
      </c>
      <c r="G169" s="49">
        <f>IF('Baby Growth Tracker'!$C$5="Male",Table!AC169,Table!AU169)</f>
        <v>9.3984901576100004</v>
      </c>
      <c r="H169" s="49">
        <f>IF('Baby Growth Tracker'!$C$5="Male",Table!AD169,Table!AV169)</f>
        <v>9.9918350076600007</v>
      </c>
      <c r="I169" s="49">
        <f>IF('Baby Growth Tracker'!$C$5="Male",Table!AE169,Table!AW169)</f>
        <v>10.715166873300001</v>
      </c>
      <c r="J169" s="49">
        <f>IF('Baby Growth Tracker'!$C$5="Male",Table!AF169,Table!AX169)</f>
        <v>11.5148526135</v>
      </c>
      <c r="K169" s="49">
        <f>IF('Baby Growth Tracker'!$C$5="Male",Table!AG169,Table!AY169)</f>
        <v>12.308735246099999</v>
      </c>
      <c r="L169" s="49">
        <f>IF('Baby Growth Tracker'!$C$5="Male",Table!AH169,Table!AZ169)</f>
        <v>12.821318789199999</v>
      </c>
      <c r="M169" s="49">
        <f>IF('Baby Growth Tracker'!$C$5="Male",Table!AI169,Table!BA169)</f>
        <v>13.1705184148</v>
      </c>
      <c r="N169" s="49" t="e">
        <f t="shared" si="6"/>
        <v>#N/A</v>
      </c>
      <c r="O169" s="50">
        <v>16.7</v>
      </c>
      <c r="P169" s="52" t="e">
        <f>VLOOKUP(Table!O169,'Baby Growth Tracker'!$D$14:$F$99,3,FALSE)</f>
        <v>#N/A</v>
      </c>
      <c r="Q169" s="49">
        <f>IF('Baby Growth Tracker'!$C$5="Male",Table!AJ169,Table!BB169)</f>
        <v>72.999278639458112</v>
      </c>
      <c r="R169" s="49">
        <f>IF('Baby Growth Tracker'!$C$5="Male",Table!AK169,Table!BC169)</f>
        <v>73.76265709221417</v>
      </c>
      <c r="S169" s="49">
        <f>IF('Baby Growth Tracker'!$C$5="Male",Table!AL169,Table!BD169)</f>
        <v>74.932294441776918</v>
      </c>
      <c r="T169" s="49">
        <f>IF('Baby Growth Tracker'!$C$5="Male",Table!AM169,Table!BE169)</f>
        <v>76.871385236858416</v>
      </c>
      <c r="U169" s="49">
        <f>IF('Baby Growth Tracker'!$C$5="Male",Table!AN169,Table!BF169)</f>
        <v>79.004277572659987</v>
      </c>
      <c r="V169" s="49">
        <f>IF('Baby Growth Tracker'!$C$5="Male",Table!AO169,Table!BG169)</f>
        <v>81.115483118944297</v>
      </c>
      <c r="W169" s="49">
        <f>IF('Baby Growth Tracker'!$C$5="Male",Table!AP169,Table!BH169)</f>
        <v>82.997900821395291</v>
      </c>
      <c r="X169" s="49">
        <f>IF('Baby Growth Tracker'!$C$5="Male",Table!AQ169,Table!BI169)</f>
        <v>84.116711926061626</v>
      </c>
      <c r="Y169" s="49">
        <f>IF('Baby Growth Tracker'!$C$5="Male",Table!AR169,Table!BJ169)</f>
        <v>84.840268093145596</v>
      </c>
      <c r="Z169" s="49" t="e">
        <f t="shared" si="7"/>
        <v>#N/A</v>
      </c>
      <c r="AA169" s="49">
        <v>9.3732552571999985</v>
      </c>
      <c r="AB169" s="49">
        <v>9.6094556996000016</v>
      </c>
      <c r="AC169" s="49">
        <v>9.9867587023999995</v>
      </c>
      <c r="AD169" s="49">
        <v>10.656146962000001</v>
      </c>
      <c r="AE169" s="49">
        <v>11.461609555999999</v>
      </c>
      <c r="AF169" s="49">
        <v>12.338351943999999</v>
      </c>
      <c r="AG169" s="49">
        <v>13.194370772000001</v>
      </c>
      <c r="AH169" s="49">
        <v>13.739489025999999</v>
      </c>
      <c r="AI169" s="49">
        <v>14.107464348000001</v>
      </c>
      <c r="AJ169" s="49">
        <v>74.935137833851456</v>
      </c>
      <c r="AK169" s="49">
        <v>75.626850045781339</v>
      </c>
      <c r="AL169" s="49">
        <v>76.705823829438344</v>
      </c>
      <c r="AM169" s="49">
        <v>78.546949870042866</v>
      </c>
      <c r="AN169" s="49">
        <v>80.65014173485001</v>
      </c>
      <c r="AO169" s="49">
        <v>82.815842450363064</v>
      </c>
      <c r="AP169" s="49">
        <v>84.820179965005451</v>
      </c>
      <c r="AQ169" s="49">
        <v>86.045354511621156</v>
      </c>
      <c r="AR169" s="49">
        <v>86.851500655733844</v>
      </c>
      <c r="AS169" s="53">
        <v>8.8605112149600007</v>
      </c>
      <c r="AT169" s="53">
        <v>9.0669978009300003</v>
      </c>
      <c r="AU169" s="53">
        <v>9.3984901576100004</v>
      </c>
      <c r="AV169" s="53">
        <v>9.9918350076600007</v>
      </c>
      <c r="AW169" s="53">
        <v>10.715166873300001</v>
      </c>
      <c r="AX169" s="53">
        <v>11.5148526135</v>
      </c>
      <c r="AY169" s="53">
        <v>12.308735246099999</v>
      </c>
      <c r="AZ169" s="53">
        <v>12.821318789199999</v>
      </c>
      <c r="BA169" s="53">
        <v>13.1705184148</v>
      </c>
      <c r="BB169" s="53">
        <v>72.999278639458112</v>
      </c>
      <c r="BC169" s="53">
        <v>73.76265709221417</v>
      </c>
      <c r="BD169" s="53">
        <v>74.932294441776918</v>
      </c>
      <c r="BE169" s="53">
        <v>76.871385236858416</v>
      </c>
      <c r="BF169" s="53">
        <v>79.004277572659987</v>
      </c>
      <c r="BG169" s="53">
        <v>81.115483118944297</v>
      </c>
      <c r="BH169" s="53">
        <v>82.997900821395291</v>
      </c>
      <c r="BI169" s="53">
        <v>84.116711926061626</v>
      </c>
      <c r="BJ169" s="53">
        <v>84.840268093145596</v>
      </c>
    </row>
    <row r="170" spans="1:62">
      <c r="B170" s="54">
        <f t="shared" si="8"/>
        <v>504</v>
      </c>
      <c r="C170" s="50">
        <v>16.8</v>
      </c>
      <c r="D170" s="52" t="e">
        <f>VLOOKUP(Table!C170,'Baby Growth Tracker'!$D$14:$E$99,2,FALSE)</f>
        <v>#N/A</v>
      </c>
      <c r="E170" s="49">
        <f>IF('Baby Growth Tracker'!$C$5="Male",Table!AA170,Table!AS170)</f>
        <v>8.8789062214950008</v>
      </c>
      <c r="F170" s="49">
        <f>IF('Baby Growth Tracker'!$C$5="Male",Table!AB170,Table!AT170)</f>
        <v>9.0856215928069997</v>
      </c>
      <c r="G170" s="49">
        <f>IF('Baby Growth Tracker'!$C$5="Male",Table!AC170,Table!AU170)</f>
        <v>9.4175211569280002</v>
      </c>
      <c r="H170" s="49">
        <f>IF('Baby Growth Tracker'!$C$5="Male",Table!AD170,Table!AV170)</f>
        <v>10.011721528564001</v>
      </c>
      <c r="I170" s="49">
        <f>IF('Baby Growth Tracker'!$C$5="Male",Table!AE170,Table!AW170)</f>
        <v>10.736324580500002</v>
      </c>
      <c r="J170" s="49">
        <f>IF('Baby Growth Tracker'!$C$5="Male",Table!AF170,Table!AX170)</f>
        <v>11.537719172700001</v>
      </c>
      <c r="K170" s="49">
        <f>IF('Baby Growth Tracker'!$C$5="Male",Table!AG170,Table!AY170)</f>
        <v>12.333624266219999</v>
      </c>
      <c r="L170" s="49">
        <f>IF('Baby Growth Tracker'!$C$5="Male",Table!AH170,Table!AZ170)</f>
        <v>12.84769050141</v>
      </c>
      <c r="M170" s="49">
        <f>IF('Baby Growth Tracker'!$C$5="Male",Table!AI170,Table!BA170)</f>
        <v>13.197980980940001</v>
      </c>
      <c r="N170" s="49" t="e">
        <f t="shared" si="6"/>
        <v>#N/A</v>
      </c>
      <c r="O170" s="50">
        <v>16.8</v>
      </c>
      <c r="P170" s="52" t="e">
        <f>VLOOKUP(Table!O170,'Baby Growth Tracker'!$D$14:$F$99,3,FALSE)</f>
        <v>#N/A</v>
      </c>
      <c r="Q170" s="49">
        <f>IF('Baby Growth Tracker'!$C$5="Male",Table!AJ170,Table!BB170)</f>
        <v>73.091344589739862</v>
      </c>
      <c r="R170" s="49">
        <f>IF('Baby Growth Tracker'!$C$5="Male",Table!AK170,Table!BC170)</f>
        <v>73.855715180349961</v>
      </c>
      <c r="S170" s="49">
        <f>IF('Baby Growth Tracker'!$C$5="Male",Table!AL170,Table!BD170)</f>
        <v>75.026934309539044</v>
      </c>
      <c r="T170" s="49">
        <f>IF('Baby Growth Tracker'!$C$5="Male",Table!AM170,Table!BE170)</f>
        <v>76.968808191460482</v>
      </c>
      <c r="U170" s="49">
        <f>IF('Baby Growth Tracker'!$C$5="Male",Table!AN170,Table!BF170)</f>
        <v>79.104986612365991</v>
      </c>
      <c r="V170" s="49">
        <f>IF('Baby Growth Tracker'!$C$5="Male",Table!AO170,Table!BG170)</f>
        <v>81.21966909274397</v>
      </c>
      <c r="W170" s="49">
        <f>IF('Baby Growth Tracker'!$C$5="Male",Table!AP170,Table!BH170)</f>
        <v>83.105369090862666</v>
      </c>
      <c r="X170" s="49">
        <f>IF('Baby Growth Tracker'!$C$5="Male",Table!AQ170,Table!BI170)</f>
        <v>84.22621026383959</v>
      </c>
      <c r="Y170" s="49">
        <f>IF('Baby Growth Tracker'!$C$5="Male",Table!AR170,Table!BJ170)</f>
        <v>84.951110188155326</v>
      </c>
      <c r="Z170" s="49" t="e">
        <f t="shared" si="7"/>
        <v>#N/A</v>
      </c>
      <c r="AA170" s="49">
        <v>9.3897188517999979</v>
      </c>
      <c r="AB170" s="49">
        <v>9.6263050654000022</v>
      </c>
      <c r="AC170" s="49">
        <v>10.004218054599999</v>
      </c>
      <c r="AD170" s="49">
        <v>10.674669753000002</v>
      </c>
      <c r="AE170" s="49">
        <v>11.481380483999999</v>
      </c>
      <c r="AF170" s="49">
        <v>12.359442960999999</v>
      </c>
      <c r="AG170" s="49">
        <v>13.216712623000001</v>
      </c>
      <c r="AH170" s="49">
        <v>13.762608138999999</v>
      </c>
      <c r="AI170" s="49">
        <v>14.131099772000001</v>
      </c>
      <c r="AJ170" s="49">
        <v>75.021520896242322</v>
      </c>
      <c r="AK170" s="49">
        <v>75.715035910442865</v>
      </c>
      <c r="AL170" s="49">
        <v>76.796641527035973</v>
      </c>
      <c r="AM170" s="49">
        <v>78.641751867771475</v>
      </c>
      <c r="AN170" s="49">
        <v>80.748715516558008</v>
      </c>
      <c r="AO170" s="49">
        <v>82.917434563436871</v>
      </c>
      <c r="AP170" s="49">
        <v>84.923786634948542</v>
      </c>
      <c r="AQ170" s="49">
        <v>86.149825538853619</v>
      </c>
      <c r="AR170" s="49">
        <v>86.956389055001438</v>
      </c>
      <c r="AS170" s="53">
        <v>8.8789062214950008</v>
      </c>
      <c r="AT170" s="53">
        <v>9.0856215928069997</v>
      </c>
      <c r="AU170" s="53">
        <v>9.4175211569280002</v>
      </c>
      <c r="AV170" s="53">
        <v>10.011721528564001</v>
      </c>
      <c r="AW170" s="53">
        <v>10.736324580500002</v>
      </c>
      <c r="AX170" s="53">
        <v>11.537719172700001</v>
      </c>
      <c r="AY170" s="53">
        <v>12.333624266219999</v>
      </c>
      <c r="AZ170" s="53">
        <v>12.84769050141</v>
      </c>
      <c r="BA170" s="53">
        <v>13.197980980940001</v>
      </c>
      <c r="BB170" s="53">
        <v>73.091344589739862</v>
      </c>
      <c r="BC170" s="53">
        <v>73.855715180349961</v>
      </c>
      <c r="BD170" s="53">
        <v>75.026934309539044</v>
      </c>
      <c r="BE170" s="53">
        <v>76.968808191460482</v>
      </c>
      <c r="BF170" s="53">
        <v>79.104986612365991</v>
      </c>
      <c r="BG170" s="53">
        <v>81.21966909274397</v>
      </c>
      <c r="BH170" s="53">
        <v>83.105369090862666</v>
      </c>
      <c r="BI170" s="53">
        <v>84.22621026383959</v>
      </c>
      <c r="BJ170" s="53">
        <v>84.951110188155326</v>
      </c>
    </row>
    <row r="171" spans="1:62">
      <c r="B171" s="54">
        <f t="shared" si="8"/>
        <v>506.99999999999994</v>
      </c>
      <c r="C171" s="50">
        <v>16.899999999999999</v>
      </c>
      <c r="D171" s="52" t="e">
        <f>VLOOKUP(Table!C171,'Baby Growth Tracker'!$D$14:$E$99,2,FALSE)</f>
        <v>#N/A</v>
      </c>
      <c r="E171" s="49">
        <f>IF('Baby Growth Tracker'!$C$5="Male",Table!AA171,Table!AS171)</f>
        <v>8.897185717106801</v>
      </c>
      <c r="F171" s="49">
        <f>IF('Baby Growth Tracker'!$C$5="Male",Table!AB171,Table!AT171)</f>
        <v>9.1041302009248</v>
      </c>
      <c r="G171" s="49">
        <f>IF('Baby Growth Tracker'!$C$5="Male",Table!AC171,Table!AU171)</f>
        <v>9.4364374574499994</v>
      </c>
      <c r="H171" s="49">
        <f>IF('Baby Growth Tracker'!$C$5="Male",Table!AD171,Table!AV171)</f>
        <v>10.031494156421601</v>
      </c>
      <c r="I171" s="49">
        <f>IF('Baby Growth Tracker'!$C$5="Male",Table!AE171,Table!AW171)</f>
        <v>10.757369449132002</v>
      </c>
      <c r="J171" s="49">
        <f>IF('Baby Growth Tracker'!$C$5="Male",Table!AF171,Table!AX171)</f>
        <v>11.560474488929001</v>
      </c>
      <c r="K171" s="49">
        <f>IF('Baby Growth Tracker'!$C$5="Male",Table!AG171,Table!AY171)</f>
        <v>12.358404503636999</v>
      </c>
      <c r="L171" s="49">
        <f>IF('Baby Growth Tracker'!$C$5="Male",Table!AH171,Table!AZ171)</f>
        <v>12.873955706675</v>
      </c>
      <c r="M171" s="49">
        <f>IF('Baby Growth Tracker'!$C$5="Male",Table!AI171,Table!BA171)</f>
        <v>13.225338982450999</v>
      </c>
      <c r="N171" s="49" t="e">
        <f t="shared" si="6"/>
        <v>#N/A</v>
      </c>
      <c r="O171" s="50">
        <v>16.899999999999999</v>
      </c>
      <c r="P171" s="52" t="e">
        <f>VLOOKUP(Table!O171,'Baby Growth Tracker'!$D$14:$F$99,3,FALSE)</f>
        <v>#N/A</v>
      </c>
      <c r="Q171" s="49">
        <f>IF('Baby Growth Tracker'!$C$5="Male",Table!AJ171,Table!BB171)</f>
        <v>73.183139573181208</v>
      </c>
      <c r="R171" s="49">
        <f>IF('Baby Growth Tracker'!$C$5="Male",Table!AK171,Table!BC171)</f>
        <v>73.948499342908903</v>
      </c>
      <c r="S171" s="49">
        <f>IF('Baby Growth Tracker'!$C$5="Male",Table!AL171,Table!BD171)</f>
        <v>75.121296106607858</v>
      </c>
      <c r="T171" s="49">
        <f>IF('Baby Growth Tracker'!$C$5="Male",Table!AM171,Table!BE171)</f>
        <v>77.065947261860828</v>
      </c>
      <c r="U171" s="49">
        <f>IF('Baby Growth Tracker'!$C$5="Male",Table!AN171,Table!BF171)</f>
        <v>79.20540693893139</v>
      </c>
      <c r="V171" s="49">
        <f>IF('Baby Growth Tracker'!$C$5="Male",Table!AO171,Table!BG171)</f>
        <v>81.32356323124506</v>
      </c>
      <c r="W171" s="49">
        <f>IF('Baby Growth Tracker'!$C$5="Male",Table!AP171,Table!BH171)</f>
        <v>83.21254416188188</v>
      </c>
      <c r="X171" s="49">
        <f>IF('Baby Growth Tracker'!$C$5="Male",Table!AQ171,Table!BI171)</f>
        <v>84.335415237047812</v>
      </c>
      <c r="Y171" s="49">
        <f>IF('Baby Growth Tracker'!$C$5="Male",Table!AR171,Table!BJ171)</f>
        <v>85.061659069272054</v>
      </c>
      <c r="Z171" s="49" t="e">
        <f t="shared" si="7"/>
        <v>#N/A</v>
      </c>
      <c r="AA171" s="49">
        <v>9.4061824463999972</v>
      </c>
      <c r="AB171" s="49">
        <v>9.6431544312000028</v>
      </c>
      <c r="AC171" s="49">
        <v>10.021677406799999</v>
      </c>
      <c r="AD171" s="49">
        <v>10.693192544000002</v>
      </c>
      <c r="AE171" s="49">
        <v>11.501151411999999</v>
      </c>
      <c r="AF171" s="49">
        <v>12.380533977999999</v>
      </c>
      <c r="AG171" s="49">
        <v>13.239054474000001</v>
      </c>
      <c r="AH171" s="49">
        <v>13.785727251999999</v>
      </c>
      <c r="AI171" s="49">
        <v>14.154735196000001</v>
      </c>
      <c r="AJ171" s="49">
        <v>75.10760708512143</v>
      </c>
      <c r="AK171" s="49">
        <v>75.802926614039507</v>
      </c>
      <c r="AL171" s="49">
        <v>76.887165631748672</v>
      </c>
      <c r="AM171" s="49">
        <v>78.736260333815906</v>
      </c>
      <c r="AN171" s="49">
        <v>80.846992828214312</v>
      </c>
      <c r="AO171" s="49">
        <v>83.018725178138496</v>
      </c>
      <c r="AP171" s="49">
        <v>85.02708655162246</v>
      </c>
      <c r="AQ171" s="49">
        <v>86.253986791826762</v>
      </c>
      <c r="AR171" s="49">
        <v>87.060965914378542</v>
      </c>
      <c r="AS171" s="53">
        <v>8.897185717106801</v>
      </c>
      <c r="AT171" s="53">
        <v>9.1041302009248</v>
      </c>
      <c r="AU171" s="53">
        <v>9.4364374574499994</v>
      </c>
      <c r="AV171" s="53">
        <v>10.031494156421601</v>
      </c>
      <c r="AW171" s="53">
        <v>10.757369449132002</v>
      </c>
      <c r="AX171" s="53">
        <v>11.560474488929001</v>
      </c>
      <c r="AY171" s="53">
        <v>12.358404503636999</v>
      </c>
      <c r="AZ171" s="53">
        <v>12.873955706675</v>
      </c>
      <c r="BA171" s="53">
        <v>13.225338982450999</v>
      </c>
      <c r="BB171" s="53">
        <v>73.183139573181208</v>
      </c>
      <c r="BC171" s="53">
        <v>73.948499342908903</v>
      </c>
      <c r="BD171" s="53">
        <v>75.121296106607858</v>
      </c>
      <c r="BE171" s="53">
        <v>77.065947261860828</v>
      </c>
      <c r="BF171" s="53">
        <v>79.20540693893139</v>
      </c>
      <c r="BG171" s="53">
        <v>81.32356323124506</v>
      </c>
      <c r="BH171" s="53">
        <v>83.21254416188188</v>
      </c>
      <c r="BI171" s="53">
        <v>84.335415237047812</v>
      </c>
      <c r="BJ171" s="53">
        <v>85.061659069272054</v>
      </c>
    </row>
    <row r="172" spans="1:62">
      <c r="A172" s="49" t="s">
        <v>11</v>
      </c>
      <c r="B172" s="54">
        <f t="shared" si="8"/>
        <v>510</v>
      </c>
      <c r="C172" s="50">
        <v>17</v>
      </c>
      <c r="D172" s="52" t="e">
        <f>VLOOKUP(Table!C172,'Baby Growth Tracker'!$D$14:$E$99,2,FALSE)</f>
        <v>#N/A</v>
      </c>
      <c r="E172" s="49">
        <f>IF('Baby Growth Tracker'!$C$5="Male",Table!AA172,Table!AS172)</f>
        <v>8.9153509652277414</v>
      </c>
      <c r="F172" s="49">
        <f>IF('Baby Growth Tracker'!$C$5="Male",Table!AB172,Table!AT172)</f>
        <v>9.1225249094016494</v>
      </c>
      <c r="G172" s="49">
        <f>IF('Baby Growth Tracker'!$C$5="Male",Table!AC172,Table!AU172)</f>
        <v>9.4552403781241399</v>
      </c>
      <c r="H172" s="49">
        <f>IF('Baby Growth Tracker'!$C$5="Male",Table!AD172,Table!AV172)</f>
        <v>10.051154277135641</v>
      </c>
      <c r="I172" s="49">
        <f>IF('Baby Growth Tracker'!$C$5="Male",Table!AE172,Table!AW172)</f>
        <v>10.778302953741401</v>
      </c>
      <c r="J172" s="49">
        <f>IF('Baby Growth Tracker'!$C$5="Male",Table!AF172,Table!AX172)</f>
        <v>11.583120142743601</v>
      </c>
      <c r="K172" s="49">
        <f>IF('Baby Growth Tracker'!$C$5="Male",Table!AG172,Table!AY172)</f>
        <v>12.383077652098299</v>
      </c>
      <c r="L172" s="49">
        <f>IF('Baby Growth Tracker'!$C$5="Male",Table!AH172,Table!AZ172)</f>
        <v>12.9001161763974</v>
      </c>
      <c r="M172" s="49">
        <f>IF('Baby Growth Tracker'!$C$5="Male",Table!AI172,Table!BA172)</f>
        <v>13.252594245983</v>
      </c>
      <c r="N172" s="49" t="e">
        <f t="shared" si="6"/>
        <v>#N/A</v>
      </c>
      <c r="O172" s="50">
        <v>17</v>
      </c>
      <c r="P172" s="52" t="e">
        <f>VLOOKUP(Table!O172,'Baby Growth Tracker'!$D$14:$F$99,3,FALSE)</f>
        <v>#N/A</v>
      </c>
      <c r="Q172" s="49">
        <f>IF('Baby Growth Tracker'!$C$5="Male",Table!AJ172,Table!BB172)</f>
        <v>73.27466575963129</v>
      </c>
      <c r="R172" s="49">
        <f>IF('Baby Growth Tracker'!$C$5="Male",Table!AK172,Table!BC172)</f>
        <v>74.041011777874331</v>
      </c>
      <c r="S172" s="49">
        <f>IF('Baby Growth Tracker'!$C$5="Male",Table!AL172,Table!BD172)</f>
        <v>75.215382066282771</v>
      </c>
      <c r="T172" s="49">
        <f>IF('Baby Growth Tracker'!$C$5="Male",Table!AM172,Table!BE172)</f>
        <v>77.162804720154867</v>
      </c>
      <c r="U172" s="49">
        <f>IF('Baby Growth Tracker'!$C$5="Male",Table!AN172,Table!BF172)</f>
        <v>79.305540840584285</v>
      </c>
      <c r="V172" s="49">
        <f>IF('Baby Growth Tracker'!$C$5="Male",Table!AO172,Table!BG172)</f>
        <v>81.427167813496965</v>
      </c>
      <c r="W172" s="49">
        <f>IF('Baby Growth Tracker'!$C$5="Male",Table!AP172,Table!BH172)</f>
        <v>83.319428285986447</v>
      </c>
      <c r="X172" s="49">
        <f>IF('Baby Growth Tracker'!$C$5="Male",Table!AQ172,Table!BI172)</f>
        <v>84.444329072860327</v>
      </c>
      <c r="Y172" s="49">
        <f>IF('Baby Growth Tracker'!$C$5="Male",Table!AR172,Table!BJ172)</f>
        <v>85.171916944913235</v>
      </c>
      <c r="Z172" s="49" t="e">
        <f t="shared" si="7"/>
        <v>#N/A</v>
      </c>
      <c r="AA172" s="49">
        <v>9.4226460410000001</v>
      </c>
      <c r="AB172" s="49">
        <v>9.6600037969999999</v>
      </c>
      <c r="AC172" s="49">
        <v>10.039136759000002</v>
      </c>
      <c r="AD172" s="49">
        <v>10.711715335000001</v>
      </c>
      <c r="AE172" s="49">
        <v>11.520922339999998</v>
      </c>
      <c r="AF172" s="49">
        <v>12.401624994999999</v>
      </c>
      <c r="AG172" s="49">
        <v>13.261396325</v>
      </c>
      <c r="AH172" s="49">
        <v>13.808846365000001</v>
      </c>
      <c r="AI172" s="49">
        <v>14.178370619999999</v>
      </c>
      <c r="AJ172" s="49">
        <v>75.193398942232989</v>
      </c>
      <c r="AK172" s="49">
        <v>75.890524676613481</v>
      </c>
      <c r="AL172" s="49">
        <v>76.977398632187075</v>
      </c>
      <c r="AM172" s="49">
        <v>78.830477714291774</v>
      </c>
      <c r="AN172" s="49">
        <v>80.944976091031876</v>
      </c>
      <c r="AO172" s="49">
        <v>83.119716720683329</v>
      </c>
      <c r="AP172" s="49">
        <v>85.130082173346082</v>
      </c>
      <c r="AQ172" s="49">
        <v>86.357840759964773</v>
      </c>
      <c r="AR172" s="49">
        <v>87.165233747703567</v>
      </c>
      <c r="AS172" s="53">
        <v>8.9153509652277414</v>
      </c>
      <c r="AT172" s="53">
        <v>9.1225249094016494</v>
      </c>
      <c r="AU172" s="53">
        <v>9.4552403781241399</v>
      </c>
      <c r="AV172" s="53">
        <v>10.051154277135641</v>
      </c>
      <c r="AW172" s="53">
        <v>10.778302953741401</v>
      </c>
      <c r="AX172" s="53">
        <v>11.583120142743601</v>
      </c>
      <c r="AY172" s="53">
        <v>12.383077652098299</v>
      </c>
      <c r="AZ172" s="53">
        <v>12.9001161763974</v>
      </c>
      <c r="BA172" s="53">
        <v>13.252594245983</v>
      </c>
      <c r="BB172" s="53">
        <v>73.27466575963129</v>
      </c>
      <c r="BC172" s="53">
        <v>74.041011777874331</v>
      </c>
      <c r="BD172" s="53">
        <v>75.215382066282771</v>
      </c>
      <c r="BE172" s="53">
        <v>77.162804720154867</v>
      </c>
      <c r="BF172" s="53">
        <v>79.305540840584285</v>
      </c>
      <c r="BG172" s="53">
        <v>81.427167813496965</v>
      </c>
      <c r="BH172" s="53">
        <v>83.319428285986447</v>
      </c>
      <c r="BI172" s="53">
        <v>84.444329072860327</v>
      </c>
      <c r="BJ172" s="53">
        <v>85.171916944913235</v>
      </c>
    </row>
    <row r="173" spans="1:62">
      <c r="B173" s="54">
        <f t="shared" si="8"/>
        <v>513</v>
      </c>
      <c r="C173" s="50">
        <v>17.100000000000001</v>
      </c>
      <c r="D173" s="52" t="e">
        <f>VLOOKUP(Table!C173,'Baby Growth Tracker'!$D$14:$E$99,2,FALSE)</f>
        <v>#N/A</v>
      </c>
      <c r="E173" s="49">
        <f>IF('Baby Growth Tracker'!$C$5="Male",Table!AA173,Table!AS173)</f>
        <v>8.9334032202642888</v>
      </c>
      <c r="F173" s="49">
        <f>IF('Baby Growth Tracker'!$C$5="Male",Table!AB173,Table!AT173)</f>
        <v>9.1408069929277396</v>
      </c>
      <c r="G173" s="49">
        <f>IF('Baby Growth Tracker'!$C$5="Male",Table!AC173,Table!AU173)</f>
        <v>9.4739312278046803</v>
      </c>
      <c r="H173" s="49">
        <f>IF('Baby Growth Tracker'!$C$5="Male",Table!AD173,Table!AV173)</f>
        <v>10.070703265269417</v>
      </c>
      <c r="I173" s="49">
        <f>IF('Baby Growth Tracker'!$C$5="Male",Table!AE173,Table!AW173)</f>
        <v>10.799126555968181</v>
      </c>
      <c r="J173" s="49">
        <f>IF('Baby Growth Tracker'!$C$5="Male",Table!AF173,Table!AX173)</f>
        <v>11.60565770002613</v>
      </c>
      <c r="K173" s="49">
        <f>IF('Baby Growth Tracker'!$C$5="Male",Table!AG173,Table!AY173)</f>
        <v>12.40764538893429</v>
      </c>
      <c r="L173" s="49">
        <f>IF('Baby Growth Tracker'!$C$5="Male",Table!AH173,Table!AZ173)</f>
        <v>12.926173664458851</v>
      </c>
      <c r="M173" s="49">
        <f>IF('Baby Growth Tracker'!$C$5="Male",Table!AI173,Table!BA173)</f>
        <v>13.279748579932399</v>
      </c>
      <c r="N173" s="49" t="e">
        <f t="shared" si="6"/>
        <v>#N/A</v>
      </c>
      <c r="O173" s="50">
        <v>17.100000000000001</v>
      </c>
      <c r="P173" s="52" t="e">
        <f>VLOOKUP(Table!O173,'Baby Growth Tracker'!$D$14:$F$99,3,FALSE)</f>
        <v>#N/A</v>
      </c>
      <c r="Q173" s="49">
        <f>IF('Baby Growth Tracker'!$C$5="Male",Table!AJ173,Table!BB173)</f>
        <v>73.365925291782006</v>
      </c>
      <c r="R173" s="49">
        <f>IF('Baby Growth Tracker'!$C$5="Male",Table!AK173,Table!BC173)</f>
        <v>74.133254655687239</v>
      </c>
      <c r="S173" s="49">
        <f>IF('Baby Growth Tracker'!$C$5="Male",Table!AL173,Table!BD173)</f>
        <v>75.309194393868381</v>
      </c>
      <c r="T173" s="49">
        <f>IF('Baby Growth Tracker'!$C$5="Male",Table!AM173,Table!BE173)</f>
        <v>77.259382810034154</v>
      </c>
      <c r="U173" s="49">
        <f>IF('Baby Growth Tracker'!$C$5="Male",Table!AN173,Table!BF173)</f>
        <v>79.405390577144843</v>
      </c>
      <c r="V173" s="49">
        <f>IF('Baby Growth Tracker'!$C$5="Male",Table!AO173,Table!BG173)</f>
        <v>81.530485090547998</v>
      </c>
      <c r="W173" s="49">
        <f>IF('Baby Growth Tracker'!$C$5="Male",Table!AP173,Table!BH173)</f>
        <v>83.426023687380493</v>
      </c>
      <c r="X173" s="49">
        <f>IF('Baby Growth Tracker'!$C$5="Male",Table!AQ173,Table!BI173)</f>
        <v>84.552953971647185</v>
      </c>
      <c r="Y173" s="49">
        <f>IF('Baby Growth Tracker'!$C$5="Male",Table!AR173,Table!BJ173)</f>
        <v>85.281885997079129</v>
      </c>
      <c r="Z173" s="49" t="e">
        <f t="shared" si="7"/>
        <v>#N/A</v>
      </c>
      <c r="AA173" s="49">
        <v>9.4391096355999995</v>
      </c>
      <c r="AB173" s="49">
        <v>9.6768531628000005</v>
      </c>
      <c r="AC173" s="49">
        <v>10.056596111200001</v>
      </c>
      <c r="AD173" s="49">
        <v>10.730238126000001</v>
      </c>
      <c r="AE173" s="49">
        <v>11.540693267999998</v>
      </c>
      <c r="AF173" s="49">
        <v>12.422716011999999</v>
      </c>
      <c r="AG173" s="49">
        <v>13.283738176</v>
      </c>
      <c r="AH173" s="49">
        <v>13.831965478000001</v>
      </c>
      <c r="AI173" s="49">
        <v>14.202006043999999</v>
      </c>
      <c r="AJ173" s="49">
        <v>75.278898976175057</v>
      </c>
      <c r="AK173" s="49">
        <v>75.977832585397863</v>
      </c>
      <c r="AL173" s="49">
        <v>77.067342984660911</v>
      </c>
      <c r="AM173" s="49">
        <v>78.924406423797933</v>
      </c>
      <c r="AN173" s="49">
        <v>81.042667695377872</v>
      </c>
      <c r="AO173" s="49">
        <v>83.220411586736716</v>
      </c>
      <c r="AP173" s="49">
        <v>85.232775927679654</v>
      </c>
      <c r="AQ173" s="49">
        <v>86.461389901537217</v>
      </c>
      <c r="AR173" s="49">
        <v>87.269195037280383</v>
      </c>
      <c r="AS173" s="53">
        <v>8.9334032202642888</v>
      </c>
      <c r="AT173" s="53">
        <v>9.1408069929277396</v>
      </c>
      <c r="AU173" s="53">
        <v>9.4739312278046803</v>
      </c>
      <c r="AV173" s="53">
        <v>10.070703265269417</v>
      </c>
      <c r="AW173" s="53">
        <v>10.799126555968181</v>
      </c>
      <c r="AX173" s="53">
        <v>11.60565770002613</v>
      </c>
      <c r="AY173" s="53">
        <v>12.40764538893429</v>
      </c>
      <c r="AZ173" s="53">
        <v>12.926173664458851</v>
      </c>
      <c r="BA173" s="53">
        <v>13.279748579932399</v>
      </c>
      <c r="BB173" s="53">
        <v>73.365925291782006</v>
      </c>
      <c r="BC173" s="53">
        <v>74.133254655687239</v>
      </c>
      <c r="BD173" s="53">
        <v>75.309194393868381</v>
      </c>
      <c r="BE173" s="53">
        <v>77.259382810034154</v>
      </c>
      <c r="BF173" s="53">
        <v>79.405390577144843</v>
      </c>
      <c r="BG173" s="53">
        <v>81.530485090547998</v>
      </c>
      <c r="BH173" s="53">
        <v>83.426023687380493</v>
      </c>
      <c r="BI173" s="53">
        <v>84.552953971647185</v>
      </c>
      <c r="BJ173" s="53">
        <v>85.281885997079129</v>
      </c>
    </row>
    <row r="174" spans="1:62">
      <c r="B174" s="54">
        <f t="shared" si="8"/>
        <v>516</v>
      </c>
      <c r="C174" s="50">
        <v>17.2</v>
      </c>
      <c r="D174" s="52" t="e">
        <f>VLOOKUP(Table!C174,'Baby Growth Tracker'!$D$14:$E$99,2,FALSE)</f>
        <v>#N/A</v>
      </c>
      <c r="E174" s="49">
        <f>IF('Baby Growth Tracker'!$C$5="Male",Table!AA174,Table!AS174)</f>
        <v>8.9513437276404737</v>
      </c>
      <c r="F174" s="49">
        <f>IF('Baby Growth Tracker'!$C$5="Male",Table!AB174,Table!AT174)</f>
        <v>9.1589777168125366</v>
      </c>
      <c r="G174" s="49">
        <f>IF('Baby Growth Tracker'!$C$5="Male",Table!AC174,Table!AU174)</f>
        <v>9.4925113053058219</v>
      </c>
      <c r="H174" s="49">
        <f>IF('Baby Growth Tracker'!$C$5="Male",Table!AD174,Table!AV174)</f>
        <v>10.0901424841135</v>
      </c>
      <c r="I174" s="49">
        <f>IF('Baby Growth Tracker'!$C$5="Male",Table!AE174,Table!AW174)</f>
        <v>10.819841704627837</v>
      </c>
      <c r="J174" s="49">
        <f>IF('Baby Growth Tracker'!$C$5="Male",Table!AF174,Table!AX174)</f>
        <v>11.628088712082317</v>
      </c>
      <c r="K174" s="49">
        <f>IF('Baby Growth Tracker'!$C$5="Male",Table!AG174,Table!AY174)</f>
        <v>12.432109375170736</v>
      </c>
      <c r="L174" s="49">
        <f>IF('Baby Growth Tracker'!$C$5="Male",Table!AH174,Table!AZ174)</f>
        <v>12.952129907341549</v>
      </c>
      <c r="M174" s="49">
        <f>IF('Baby Growth Tracker'!$C$5="Male",Table!AI174,Table!BA174)</f>
        <v>13.306803774568806</v>
      </c>
      <c r="N174" s="49" t="e">
        <f t="shared" si="6"/>
        <v>#N/A</v>
      </c>
      <c r="O174" s="50">
        <v>17.2</v>
      </c>
      <c r="P174" s="52" t="e">
        <f>VLOOKUP(Table!O174,'Baby Growth Tracker'!$D$14:$F$99,3,FALSE)</f>
        <v>#N/A</v>
      </c>
      <c r="Q174" s="49">
        <f>IF('Baby Growth Tracker'!$C$5="Male",Table!AJ174,Table!BB174)</f>
        <v>73.456920285618835</v>
      </c>
      <c r="R174" s="49">
        <f>IF('Baby Growth Tracker'!$C$5="Male",Table!AK174,Table!BC174)</f>
        <v>74.225230119703511</v>
      </c>
      <c r="S174" s="49">
        <f>IF('Baby Growth Tracker'!$C$5="Male",Table!AL174,Table!BD174)</f>
        <v>75.402735267138894</v>
      </c>
      <c r="T174" s="49">
        <f>IF('Baby Growth Tracker'!$C$5="Male",Table!AM174,Table!BE174)</f>
        <v>77.355683747256393</v>
      </c>
      <c r="U174" s="49">
        <f>IF('Baby Growth Tracker'!$C$5="Male",Table!AN174,Table!BF174)</f>
        <v>79.50495838049298</v>
      </c>
      <c r="V174" s="49">
        <f>IF('Baby Growth Tracker'!$C$5="Male",Table!AO174,Table!BG174)</f>
        <v>81.633517285902883</v>
      </c>
      <c r="W174" s="49">
        <f>IF('Baby Growth Tracker'!$C$5="Male",Table!AP174,Table!BH174)</f>
        <v>83.532332563381189</v>
      </c>
      <c r="X174" s="49">
        <f>IF('Baby Growth Tracker'!$C$5="Male",Table!AQ174,Table!BI174)</f>
        <v>84.661292107405473</v>
      </c>
      <c r="Y174" s="49">
        <f>IF('Baby Growth Tracker'!$C$5="Male",Table!AR174,Table!BJ174)</f>
        <v>85.3915683817755</v>
      </c>
      <c r="Z174" s="49" t="e">
        <f t="shared" si="7"/>
        <v>#N/A</v>
      </c>
      <c r="AA174" s="49">
        <v>9.4555732301999988</v>
      </c>
      <c r="AB174" s="49">
        <v>9.6937025286000011</v>
      </c>
      <c r="AC174" s="49">
        <v>10.074055463400001</v>
      </c>
      <c r="AD174" s="49">
        <v>10.748760917000002</v>
      </c>
      <c r="AE174" s="49">
        <v>11.560464195999998</v>
      </c>
      <c r="AF174" s="49">
        <v>12.443807028999998</v>
      </c>
      <c r="AG174" s="49">
        <v>13.306080027</v>
      </c>
      <c r="AH174" s="49">
        <v>13.855084591000001</v>
      </c>
      <c r="AI174" s="49">
        <v>14.225641467999999</v>
      </c>
      <c r="AJ174" s="49">
        <v>75.364109662963358</v>
      </c>
      <c r="AK174" s="49">
        <v>76.06485279537479</v>
      </c>
      <c r="AL174" s="49">
        <v>77.157001113728711</v>
      </c>
      <c r="AM174" s="49">
        <v>79.018048845952009</v>
      </c>
      <c r="AN174" s="49">
        <v>81.140070001295229</v>
      </c>
      <c r="AO174" s="49">
        <v>83.320812141926012</v>
      </c>
      <c r="AP174" s="49">
        <v>85.335170211935434</v>
      </c>
      <c r="AQ174" s="49">
        <v>86.564636644173973</v>
      </c>
      <c r="AR174" s="49">
        <v>87.372852234398565</v>
      </c>
      <c r="AS174" s="53">
        <v>8.9513437276404737</v>
      </c>
      <c r="AT174" s="53">
        <v>9.1589777168125366</v>
      </c>
      <c r="AU174" s="53">
        <v>9.4925113053058219</v>
      </c>
      <c r="AV174" s="53">
        <v>10.0901424841135</v>
      </c>
      <c r="AW174" s="53">
        <v>10.819841704627837</v>
      </c>
      <c r="AX174" s="53">
        <v>11.628088712082317</v>
      </c>
      <c r="AY174" s="53">
        <v>12.432109375170736</v>
      </c>
      <c r="AZ174" s="53">
        <v>12.952129907341549</v>
      </c>
      <c r="BA174" s="53">
        <v>13.306803774568806</v>
      </c>
      <c r="BB174" s="53">
        <v>73.456920285618835</v>
      </c>
      <c r="BC174" s="53">
        <v>74.225230119703511</v>
      </c>
      <c r="BD174" s="53">
        <v>75.402735267138894</v>
      </c>
      <c r="BE174" s="53">
        <v>77.355683747256393</v>
      </c>
      <c r="BF174" s="53">
        <v>79.50495838049298</v>
      </c>
      <c r="BG174" s="53">
        <v>81.633517285902883</v>
      </c>
      <c r="BH174" s="53">
        <v>83.532332563381189</v>
      </c>
      <c r="BI174" s="53">
        <v>84.661292107405473</v>
      </c>
      <c r="BJ174" s="53">
        <v>85.3915683817755</v>
      </c>
    </row>
    <row r="175" spans="1:62">
      <c r="B175" s="54">
        <f t="shared" si="8"/>
        <v>519</v>
      </c>
      <c r="C175" s="50">
        <v>17.3</v>
      </c>
      <c r="D175" s="52" t="e">
        <f>VLOOKUP(Table!C175,'Baby Growth Tracker'!$D$14:$E$99,2,FALSE)</f>
        <v>#N/A</v>
      </c>
      <c r="E175" s="49">
        <f>IF('Baby Growth Tracker'!$C$5="Male",Table!AA175,Table!AS175)</f>
        <v>8.9691737238411768</v>
      </c>
      <c r="F175" s="49">
        <f>IF('Baby Growth Tracker'!$C$5="Male",Table!AB175,Table!AT175)</f>
        <v>9.1770383370319539</v>
      </c>
      <c r="G175" s="49">
        <f>IF('Baby Growth Tracker'!$C$5="Male",Table!AC175,Table!AU175)</f>
        <v>9.5109818994553521</v>
      </c>
      <c r="H175" s="49">
        <f>IF('Baby Growth Tracker'!$C$5="Male",Table!AD175,Table!AV175)</f>
        <v>10.109473285752184</v>
      </c>
      <c r="I175" s="49">
        <f>IF('Baby Growth Tracker'!$C$5="Male",Table!AE175,Table!AW175)</f>
        <v>10.840449835792061</v>
      </c>
      <c r="J175" s="49">
        <f>IF('Baby Growth Tracker'!$C$5="Male",Table!AF175,Table!AX175)</f>
        <v>11.650414715738487</v>
      </c>
      <c r="K175" s="49">
        <f>IF('Baby Growth Tracker'!$C$5="Male",Table!AG175,Table!AY175)</f>
        <v>12.456471255640572</v>
      </c>
      <c r="L175" s="49">
        <f>IF('Baby Growth Tracker'!$C$5="Male",Table!AH175,Table!AZ175)</f>
        <v>12.977986624248985</v>
      </c>
      <c r="M175" s="49">
        <f>IF('Baby Growth Tracker'!$C$5="Male",Table!AI175,Table!BA175)</f>
        <v>13.333761602161253</v>
      </c>
      <c r="N175" s="49" t="e">
        <f t="shared" si="6"/>
        <v>#N/A</v>
      </c>
      <c r="O175" s="50">
        <v>17.3</v>
      </c>
      <c r="P175" s="52" t="e">
        <f>VLOOKUP(Table!O175,'Baby Growth Tracker'!$D$14:$F$99,3,FALSE)</f>
        <v>#N/A</v>
      </c>
      <c r="Q175" s="49">
        <f>IF('Baby Growth Tracker'!$C$5="Male",Table!AJ175,Table!BB175)</f>
        <v>73.547652830862617</v>
      </c>
      <c r="R175" s="49">
        <f>IF('Baby Growth Tracker'!$C$5="Male",Table!AK175,Table!BC175)</f>
        <v>74.316940286641838</v>
      </c>
      <c r="S175" s="49">
        <f>IF('Baby Growth Tracker'!$C$5="Male",Table!AL175,Table!BD175)</f>
        <v>75.4960068367931</v>
      </c>
      <c r="T175" s="49">
        <f>IF('Baby Growth Tracker'!$C$5="Male",Table!AM175,Table!BE175)</f>
        <v>77.451709720105697</v>
      </c>
      <c r="U175" s="49">
        <f>IF('Baby Growth Tracker'!$C$5="Male",Table!AN175,Table!BF175)</f>
        <v>79.604246455026441</v>
      </c>
      <c r="V175" s="49">
        <f>IF('Baby Growth Tracker'!$C$5="Male",Table!AO175,Table!BG175)</f>
        <v>81.736266595971003</v>
      </c>
      <c r="W175" s="49">
        <f>IF('Baby Growth Tracker'!$C$5="Male",Table!AP175,Table!BH175)</f>
        <v>83.638357084852402</v>
      </c>
      <c r="X175" s="49">
        <f>IF('Baby Growth Tracker'!$C$5="Male",Table!AQ175,Table!BI175)</f>
        <v>84.769345628181838</v>
      </c>
      <c r="Y175" s="49">
        <f>IF('Baby Growth Tracker'!$C$5="Male",Table!AR175,Table!BJ175)</f>
        <v>85.50096622942803</v>
      </c>
      <c r="Z175" s="49" t="e">
        <f t="shared" si="7"/>
        <v>#N/A</v>
      </c>
      <c r="AA175" s="49">
        <v>9.4720368247999982</v>
      </c>
      <c r="AB175" s="49">
        <v>9.7105518944000018</v>
      </c>
      <c r="AC175" s="49">
        <v>10.0915148156</v>
      </c>
      <c r="AD175" s="49">
        <v>10.767283708000003</v>
      </c>
      <c r="AE175" s="49">
        <v>11.580235123999998</v>
      </c>
      <c r="AF175" s="49">
        <v>12.464898045999998</v>
      </c>
      <c r="AG175" s="49">
        <v>13.328421878</v>
      </c>
      <c r="AH175" s="49">
        <v>13.878203704000001</v>
      </c>
      <c r="AI175" s="49">
        <v>14.249276891999999</v>
      </c>
      <c r="AJ175" s="49">
        <v>75.449033446583499</v>
      </c>
      <c r="AK175" s="49">
        <v>76.151587729822268</v>
      </c>
      <c r="AL175" s="49">
        <v>77.246375412736128</v>
      </c>
      <c r="AM175" s="49">
        <v>79.111407333914912</v>
      </c>
      <c r="AN175" s="49">
        <v>81.237185339013394</v>
      </c>
      <c r="AO175" s="49">
        <v>83.420920722342004</v>
      </c>
      <c r="AP175" s="49">
        <v>85.437267393678027</v>
      </c>
      <c r="AQ175" s="49">
        <v>86.667583385369653</v>
      </c>
      <c r="AR175" s="49">
        <v>87.476207759843064</v>
      </c>
      <c r="AS175" s="53">
        <v>8.9691737238411768</v>
      </c>
      <c r="AT175" s="53">
        <v>9.1770383370319539</v>
      </c>
      <c r="AU175" s="53">
        <v>9.5109818994553521</v>
      </c>
      <c r="AV175" s="53">
        <v>10.109473285752184</v>
      </c>
      <c r="AW175" s="53">
        <v>10.840449835792061</v>
      </c>
      <c r="AX175" s="53">
        <v>11.650414715738487</v>
      </c>
      <c r="AY175" s="53">
        <v>12.456471255640572</v>
      </c>
      <c r="AZ175" s="53">
        <v>12.977986624248985</v>
      </c>
      <c r="BA175" s="53">
        <v>13.333761602161253</v>
      </c>
      <c r="BB175" s="53">
        <v>73.547652830862617</v>
      </c>
      <c r="BC175" s="53">
        <v>74.316940286641838</v>
      </c>
      <c r="BD175" s="53">
        <v>75.4960068367931</v>
      </c>
      <c r="BE175" s="53">
        <v>77.451709720105697</v>
      </c>
      <c r="BF175" s="53">
        <v>79.604246455026441</v>
      </c>
      <c r="BG175" s="53">
        <v>81.736266595971003</v>
      </c>
      <c r="BH175" s="53">
        <v>83.638357084852402</v>
      </c>
      <c r="BI175" s="53">
        <v>84.769345628181838</v>
      </c>
      <c r="BJ175" s="53">
        <v>85.50096622942803</v>
      </c>
    </row>
    <row r="176" spans="1:62">
      <c r="B176" s="54">
        <f t="shared" si="8"/>
        <v>522</v>
      </c>
      <c r="C176" s="50">
        <v>17.399999999999999</v>
      </c>
      <c r="D176" s="52" t="e">
        <f>VLOOKUP(Table!C176,'Baby Growth Tracker'!$D$14:$E$99,2,FALSE)</f>
        <v>#N/A</v>
      </c>
      <c r="E176" s="49">
        <f>IF('Baby Growth Tracker'!$C$5="Male",Table!AA176,Table!AS176)</f>
        <v>8.9868944364552714</v>
      </c>
      <c r="F176" s="49">
        <f>IF('Baby Growth Tracker'!$C$5="Male",Table!AB176,Table!AT176)</f>
        <v>9.1949901002753744</v>
      </c>
      <c r="G176" s="49">
        <f>IF('Baby Growth Tracker'!$C$5="Male",Table!AC176,Table!AU176)</f>
        <v>9.5293442891481241</v>
      </c>
      <c r="H176" s="49">
        <f>IF('Baby Growth Tracker'!$C$5="Male",Table!AD176,Table!AV176)</f>
        <v>10.128697011129574</v>
      </c>
      <c r="I176" s="49">
        <f>IF('Baby Growth Tracker'!$C$5="Male",Table!AE176,Table!AW176)</f>
        <v>10.860952372869129</v>
      </c>
      <c r="J176" s="49">
        <f>IF('Baby Growth Tracker'!$C$5="Male",Table!AF176,Table!AX176)</f>
        <v>11.672637233438326</v>
      </c>
      <c r="K176" s="49">
        <f>IF('Baby Growth Tracker'!$C$5="Male",Table!AG176,Table!AY176)</f>
        <v>12.480732659095189</v>
      </c>
      <c r="L176" s="49">
        <f>IF('Baby Growth Tracker'!$C$5="Male",Table!AH176,Table!AZ176)</f>
        <v>13.003745517226132</v>
      </c>
      <c r="M176" s="49">
        <f>IF('Baby Growth Tracker'!$C$5="Male",Table!AI176,Table!BA176)</f>
        <v>13.360623817103834</v>
      </c>
      <c r="N176" s="49" t="e">
        <f t="shared" si="6"/>
        <v>#N/A</v>
      </c>
      <c r="O176" s="50">
        <v>17.399999999999999</v>
      </c>
      <c r="P176" s="52" t="e">
        <f>VLOOKUP(Table!O176,'Baby Growth Tracker'!$D$14:$F$99,3,FALSE)</f>
        <v>#N/A</v>
      </c>
      <c r="Q176" s="49">
        <f>IF('Baby Growth Tracker'!$C$5="Male",Table!AJ176,Table!BB176)</f>
        <v>73.638124991427475</v>
      </c>
      <c r="R176" s="49">
        <f>IF('Baby Growth Tracker'!$C$5="Male",Table!AK176,Table!BC176)</f>
        <v>74.408387247053426</v>
      </c>
      <c r="S176" s="49">
        <f>IF('Baby Growth Tracker'!$C$5="Male",Table!AL176,Table!BD176)</f>
        <v>75.589011226939036</v>
      </c>
      <c r="T176" s="49">
        <f>IF('Baby Growth Tracker'!$C$5="Male",Table!AM176,Table!BE176)</f>
        <v>77.547462889894803</v>
      </c>
      <c r="U176" s="49">
        <f>IF('Baby Growth Tracker'!$C$5="Male",Table!AN176,Table!BF176)</f>
        <v>79.703256978172149</v>
      </c>
      <c r="V176" s="49">
        <f>IF('Baby Growth Tracker'!$C$5="Male",Table!AO176,Table!BG176)</f>
        <v>81.838735190577395</v>
      </c>
      <c r="W176" s="49">
        <f>IF('Baby Growth Tracker'!$C$5="Male",Table!AP176,Table!BH176)</f>
        <v>83.744099396707995</v>
      </c>
      <c r="X176" s="49">
        <f>IF('Baby Growth Tracker'!$C$5="Male",Table!AQ176,Table!BI176)</f>
        <v>84.877116656568077</v>
      </c>
      <c r="Y176" s="49">
        <f>IF('Baby Growth Tracker'!$C$5="Male",Table!AR176,Table!BJ176)</f>
        <v>85.610081645371793</v>
      </c>
      <c r="Z176" s="49" t="e">
        <f t="shared" si="7"/>
        <v>#N/A</v>
      </c>
      <c r="AA176" s="49">
        <v>9.4885004193999976</v>
      </c>
      <c r="AB176" s="49">
        <v>9.7274012602000024</v>
      </c>
      <c r="AC176" s="49">
        <v>10.1089741678</v>
      </c>
      <c r="AD176" s="49">
        <v>10.785806499000003</v>
      </c>
      <c r="AE176" s="49">
        <v>11.600006051999998</v>
      </c>
      <c r="AF176" s="49">
        <v>12.485989062999998</v>
      </c>
      <c r="AG176" s="49">
        <v>13.350763729000001</v>
      </c>
      <c r="AH176" s="49">
        <v>13.901322817</v>
      </c>
      <c r="AI176" s="49">
        <v>14.272912315999999</v>
      </c>
      <c r="AJ176" s="49">
        <v>75.533672739591822</v>
      </c>
      <c r="AK176" s="49">
        <v>76.23803978089127</v>
      </c>
      <c r="AL176" s="49">
        <v>77.335468244361621</v>
      </c>
      <c r="AM176" s="49">
        <v>79.20448421089776</v>
      </c>
      <c r="AN176" s="49">
        <v>81.334016009433469</v>
      </c>
      <c r="AO176" s="49">
        <v>83.520739635026615</v>
      </c>
      <c r="AP176" s="49">
        <v>85.539069811238036</v>
      </c>
      <c r="AQ176" s="49">
        <v>86.770232493025162</v>
      </c>
      <c r="AR176" s="49">
        <v>87.579264004459247</v>
      </c>
      <c r="AS176" s="53">
        <v>8.9868944364552714</v>
      </c>
      <c r="AT176" s="53">
        <v>9.1949901002753744</v>
      </c>
      <c r="AU176" s="53">
        <v>9.5293442891481241</v>
      </c>
      <c r="AV176" s="53">
        <v>10.128697011129574</v>
      </c>
      <c r="AW176" s="53">
        <v>10.860952372869129</v>
      </c>
      <c r="AX176" s="53">
        <v>11.672637233438326</v>
      </c>
      <c r="AY176" s="53">
        <v>12.480732659095189</v>
      </c>
      <c r="AZ176" s="53">
        <v>13.003745517226132</v>
      </c>
      <c r="BA176" s="53">
        <v>13.360623817103834</v>
      </c>
      <c r="BB176" s="53">
        <v>73.638124991427475</v>
      </c>
      <c r="BC176" s="53">
        <v>74.408387247053426</v>
      </c>
      <c r="BD176" s="53">
        <v>75.589011226939036</v>
      </c>
      <c r="BE176" s="53">
        <v>77.547462889894803</v>
      </c>
      <c r="BF176" s="53">
        <v>79.703256978172149</v>
      </c>
      <c r="BG176" s="53">
        <v>81.838735190577395</v>
      </c>
      <c r="BH176" s="53">
        <v>83.744099396707995</v>
      </c>
      <c r="BI176" s="53">
        <v>84.877116656568077</v>
      </c>
      <c r="BJ176" s="53">
        <v>85.610081645371793</v>
      </c>
    </row>
    <row r="177" spans="1:62">
      <c r="A177" s="49" t="s">
        <v>11</v>
      </c>
      <c r="B177" s="54">
        <f t="shared" si="8"/>
        <v>525</v>
      </c>
      <c r="C177" s="50">
        <v>17.5</v>
      </c>
      <c r="D177" s="52" t="e">
        <f>VLOOKUP(Table!C177,'Baby Growth Tracker'!$D$14:$E$99,2,FALSE)</f>
        <v>#N/A</v>
      </c>
      <c r="E177" s="49">
        <f>IF('Baby Growth Tracker'!$C$5="Male",Table!AA177,Table!AS177)</f>
        <v>9.0096681200000006</v>
      </c>
      <c r="F177" s="49">
        <f>IF('Baby Growth Tracker'!$C$5="Male",Table!AB177,Table!AT177)</f>
        <v>9.2179799790000008</v>
      </c>
      <c r="G177" s="49">
        <f>IF('Baby Growth Tracker'!$C$5="Male",Table!AC177,Table!AU177)</f>
        <v>9.5527226800000005</v>
      </c>
      <c r="H177" s="49">
        <f>IF('Baby Growth Tracker'!$C$5="Male",Table!AD177,Table!AV177)</f>
        <v>10.152899789999999</v>
      </c>
      <c r="I177" s="49">
        <f>IF('Baby Growth Tracker'!$C$5="Male",Table!AE177,Table!AW177)</f>
        <v>10.886385580000001</v>
      </c>
      <c r="J177" s="49">
        <f>IF('Baby Growth Tracker'!$C$5="Male",Table!AF177,Table!AX177)</f>
        <v>11.699717830000001</v>
      </c>
      <c r="K177" s="49">
        <f>IF('Baby Growth Tracker'!$C$5="Male",Table!AG177,Table!AY177)</f>
        <v>12.509741330000001</v>
      </c>
      <c r="L177" s="49">
        <f>IF('Baby Growth Tracker'!$C$5="Male",Table!AH177,Table!AZ177)</f>
        <v>13.03414978</v>
      </c>
      <c r="M177" s="49">
        <f>IF('Baby Growth Tracker'!$C$5="Male",Table!AI177,Table!BA177)</f>
        <v>13.39204468</v>
      </c>
      <c r="N177" s="49" t="e">
        <f t="shared" si="6"/>
        <v>#N/A</v>
      </c>
      <c r="O177" s="50">
        <v>17.5</v>
      </c>
      <c r="P177" s="52" t="e">
        <f>VLOOKUP(Table!O177,'Baby Growth Tracker'!$D$14:$F$99,3,FALSE)</f>
        <v>#N/A</v>
      </c>
      <c r="Q177" s="49">
        <f>IF('Baby Growth Tracker'!$C$5="Male",Table!AJ177,Table!BB177)</f>
        <v>73.740470064912088</v>
      </c>
      <c r="R177" s="49">
        <f>IF('Baby Growth Tracker'!$C$5="Male",Table!AK177,Table!BC177)</f>
        <v>74.511836664277538</v>
      </c>
      <c r="S177" s="49">
        <f>IF('Baby Growth Tracker'!$C$5="Male",Table!AL177,Table!BD177)</f>
        <v>75.694199652211495</v>
      </c>
      <c r="T177" s="49">
        <f>IF('Baby Growth Tracker'!$C$5="Male",Table!AM177,Table!BE177)</f>
        <v>77.655654994920198</v>
      </c>
      <c r="U177" s="49">
        <f>IF('Baby Growth Tracker'!$C$5="Male",Table!AN177,Table!BF177)</f>
        <v>79.814918523000003</v>
      </c>
      <c r="V177" s="49">
        <f>IF('Baby Growth Tracker'!$C$5="Male",Table!AO177,Table!BG177)</f>
        <v>81.953992365373082</v>
      </c>
      <c r="W177" s="49">
        <f>IF('Baby Growth Tracker'!$C$5="Male",Table!AP177,Table!BH177)</f>
        <v>83.862690867100795</v>
      </c>
      <c r="X177" s="49">
        <f>IF('Baby Growth Tracker'!$C$5="Male",Table!AQ177,Table!BI177)</f>
        <v>84.997744690060316</v>
      </c>
      <c r="Y177" s="49">
        <f>IF('Baby Growth Tracker'!$C$5="Male",Table!AR177,Table!BJ177)</f>
        <v>85.732047851903303</v>
      </c>
      <c r="Z177" s="49" t="e">
        <f t="shared" si="7"/>
        <v>#N/A</v>
      </c>
      <c r="AA177" s="49">
        <v>9.5049640140000005</v>
      </c>
      <c r="AB177" s="49">
        <v>9.7442506259999995</v>
      </c>
      <c r="AC177" s="49">
        <v>10.126433520000001</v>
      </c>
      <c r="AD177" s="49">
        <v>10.80432929</v>
      </c>
      <c r="AE177" s="49">
        <v>11.619776979999999</v>
      </c>
      <c r="AF177" s="49">
        <v>12.50708008</v>
      </c>
      <c r="AG177" s="49">
        <v>13.373105580000001</v>
      </c>
      <c r="AH177" s="49">
        <v>13.92444193</v>
      </c>
      <c r="AI177" s="49">
        <v>14.296547739999999</v>
      </c>
      <c r="AJ177" s="49">
        <v>75.631316453640025</v>
      </c>
      <c r="AK177" s="49">
        <v>76.337421395813166</v>
      </c>
      <c r="AL177" s="49">
        <v>77.437422348462761</v>
      </c>
      <c r="AM177" s="49">
        <v>79.310420616712307</v>
      </c>
      <c r="AN177" s="49">
        <v>81.443836034</v>
      </c>
      <c r="AO177" s="49">
        <v>83.63376900118125</v>
      </c>
      <c r="AP177" s="49">
        <v>85.654313146001357</v>
      </c>
      <c r="AQ177" s="49">
        <v>86.886454730588923</v>
      </c>
      <c r="AR177" s="49">
        <v>87.695970515048515</v>
      </c>
      <c r="AS177" s="53">
        <v>9.0096681200000006</v>
      </c>
      <c r="AT177" s="53">
        <v>9.2179799790000008</v>
      </c>
      <c r="AU177" s="53">
        <v>9.5527226800000005</v>
      </c>
      <c r="AV177" s="53">
        <v>10.152899789999999</v>
      </c>
      <c r="AW177" s="53">
        <v>10.886385580000001</v>
      </c>
      <c r="AX177" s="53">
        <v>11.699717830000001</v>
      </c>
      <c r="AY177" s="53">
        <v>12.509741330000001</v>
      </c>
      <c r="AZ177" s="53">
        <v>13.03414978</v>
      </c>
      <c r="BA177" s="53">
        <v>13.39204468</v>
      </c>
      <c r="BB177" s="53">
        <v>73.740470064912088</v>
      </c>
      <c r="BC177" s="53">
        <v>74.511836664277538</v>
      </c>
      <c r="BD177" s="53">
        <v>75.694199652211495</v>
      </c>
      <c r="BE177" s="53">
        <v>77.655654994920198</v>
      </c>
      <c r="BF177" s="53">
        <v>79.814918523000003</v>
      </c>
      <c r="BG177" s="53">
        <v>81.953992365373082</v>
      </c>
      <c r="BH177" s="53">
        <v>83.862690867100795</v>
      </c>
      <c r="BI177" s="53">
        <v>84.997744690060316</v>
      </c>
      <c r="BJ177" s="53">
        <v>85.732047851903303</v>
      </c>
    </row>
    <row r="178" spans="1:62">
      <c r="B178" s="54">
        <f t="shared" si="8"/>
        <v>528</v>
      </c>
      <c r="C178" s="50">
        <v>17.600000000000001</v>
      </c>
      <c r="D178" s="52" t="e">
        <f>VLOOKUP(Table!C178,'Baby Growth Tracker'!$D$14:$E$99,2,FALSE)</f>
        <v>#N/A</v>
      </c>
      <c r="E178" s="49">
        <f>IF('Baby Growth Tracker'!$C$5="Male",Table!AA178,Table!AS178)</f>
        <v>9.0271173246000007</v>
      </c>
      <c r="F178" s="49">
        <f>IF('Baby Growth Tracker'!$C$5="Male",Table!AB178,Table!AT178)</f>
        <v>9.2356602240000001</v>
      </c>
      <c r="G178" s="49">
        <f>IF('Baby Growth Tracker'!$C$5="Male",Table!AC178,Table!AU178)</f>
        <v>9.5708134025000007</v>
      </c>
      <c r="H178" s="49">
        <f>IF('Baby Growth Tracker'!$C$5="Male",Table!AD178,Table!AV178)</f>
        <v>10.171851308999999</v>
      </c>
      <c r="I178" s="49">
        <f>IF('Baby Growth Tracker'!$C$5="Male",Table!AE178,Table!AW178)</f>
        <v>10.906615173</v>
      </c>
      <c r="J178" s="49">
        <f>IF('Baby Growth Tracker'!$C$5="Male",Table!AF178,Table!AX178)</f>
        <v>11.721667191000002</v>
      </c>
      <c r="K178" s="49">
        <f>IF('Baby Growth Tracker'!$C$5="Male",Table!AG178,Table!AY178)</f>
        <v>12.533730864000001</v>
      </c>
      <c r="L178" s="49">
        <f>IF('Baby Growth Tracker'!$C$5="Male",Table!AH178,Table!AZ178)</f>
        <v>13.059638863</v>
      </c>
      <c r="M178" s="49">
        <f>IF('Baby Growth Tracker'!$C$5="Male",Table!AI178,Table!BA178)</f>
        <v>13.418639196999999</v>
      </c>
      <c r="N178" s="49" t="e">
        <f t="shared" si="6"/>
        <v>#N/A</v>
      </c>
      <c r="O178" s="50">
        <v>17.600000000000001</v>
      </c>
      <c r="P178" s="52" t="e">
        <f>VLOOKUP(Table!O178,'Baby Growth Tracker'!$D$14:$F$99,3,FALSE)</f>
        <v>#N/A</v>
      </c>
      <c r="Q178" s="49">
        <f>IF('Baby Growth Tracker'!$C$5="Male",Table!AJ178,Table!BB178)</f>
        <v>73.830330670755899</v>
      </c>
      <c r="R178" s="49">
        <f>IF('Baby Growth Tracker'!$C$5="Male",Table!AK178,Table!BC178)</f>
        <v>74.602665249559209</v>
      </c>
      <c r="S178" s="49">
        <f>IF('Baby Growth Tracker'!$C$5="Male",Table!AL178,Table!BD178)</f>
        <v>75.786576243790407</v>
      </c>
      <c r="T178" s="49">
        <f>IF('Baby Growth Tracker'!$C$5="Male",Table!AM178,Table!BE178)</f>
        <v>77.750767494904053</v>
      </c>
      <c r="U178" s="49">
        <f>IF('Baby Growth Tracker'!$C$5="Male",Table!AN178,Table!BF178)</f>
        <v>79.913278202300006</v>
      </c>
      <c r="V178" s="49">
        <f>IF('Baby Growth Tracker'!$C$5="Male",Table!AO178,Table!BG178)</f>
        <v>82.055804168485793</v>
      </c>
      <c r="W178" s="49">
        <f>IF('Baby Growth Tracker'!$C$5="Male",Table!AP178,Table!BH178)</f>
        <v>83.967774546464668</v>
      </c>
      <c r="X178" s="49">
        <f>IF('Baby Growth Tracker'!$C$5="Male",Table!AQ178,Table!BI178)</f>
        <v>85.104857536949964</v>
      </c>
      <c r="Y178" s="49">
        <f>IF('Baby Growth Tracker'!$C$5="Male",Table!AR178,Table!BJ178)</f>
        <v>85.840505990661001</v>
      </c>
      <c r="Z178" s="49" t="e">
        <f t="shared" si="7"/>
        <v>#N/A</v>
      </c>
      <c r="AA178" s="49">
        <v>9.5203650913000004</v>
      </c>
      <c r="AB178" s="49">
        <v>9.7600085972999988</v>
      </c>
      <c r="AC178" s="49">
        <v>10.142758150000001</v>
      </c>
      <c r="AD178" s="49">
        <v>10.821649023000001</v>
      </c>
      <c r="AE178" s="49">
        <v>11.638277184</v>
      </c>
      <c r="AF178" s="49">
        <v>12.526844851</v>
      </c>
      <c r="AG178" s="49">
        <v>13.394085187</v>
      </c>
      <c r="AH178" s="49">
        <v>13.946185218</v>
      </c>
      <c r="AI178" s="49">
        <v>14.318802263999999</v>
      </c>
      <c r="AJ178" s="49">
        <v>75.715280436177068</v>
      </c>
      <c r="AK178" s="49">
        <v>76.423202258115495</v>
      </c>
      <c r="AL178" s="49">
        <v>77.5258481370346</v>
      </c>
      <c r="AM178" s="49">
        <v>79.402831938364557</v>
      </c>
      <c r="AN178" s="49">
        <v>81.539996074000001</v>
      </c>
      <c r="AO178" s="49">
        <v>83.732907068963229</v>
      </c>
      <c r="AP178" s="49">
        <v>85.755423180304803</v>
      </c>
      <c r="AQ178" s="49">
        <v>86.988404414991649</v>
      </c>
      <c r="AR178" s="49">
        <v>87.798323021301059</v>
      </c>
      <c r="AS178" s="53">
        <v>9.0271173246000007</v>
      </c>
      <c r="AT178" s="53">
        <v>9.2356602240000001</v>
      </c>
      <c r="AU178" s="53">
        <v>9.5708134025000007</v>
      </c>
      <c r="AV178" s="53">
        <v>10.171851308999999</v>
      </c>
      <c r="AW178" s="53">
        <v>10.906615173</v>
      </c>
      <c r="AX178" s="53">
        <v>11.721667191000002</v>
      </c>
      <c r="AY178" s="53">
        <v>12.533730864000001</v>
      </c>
      <c r="AZ178" s="53">
        <v>13.059638863</v>
      </c>
      <c r="BA178" s="53">
        <v>13.418639196999999</v>
      </c>
      <c r="BB178" s="53">
        <v>73.830330670755899</v>
      </c>
      <c r="BC178" s="53">
        <v>74.602665249559209</v>
      </c>
      <c r="BD178" s="53">
        <v>75.786576243790407</v>
      </c>
      <c r="BE178" s="53">
        <v>77.750767494904053</v>
      </c>
      <c r="BF178" s="53">
        <v>79.913278202300006</v>
      </c>
      <c r="BG178" s="53">
        <v>82.055804168485793</v>
      </c>
      <c r="BH178" s="53">
        <v>83.967774546464668</v>
      </c>
      <c r="BI178" s="53">
        <v>85.104857536949964</v>
      </c>
      <c r="BJ178" s="53">
        <v>85.840505990661001</v>
      </c>
    </row>
    <row r="179" spans="1:62">
      <c r="B179" s="54">
        <f t="shared" si="8"/>
        <v>531</v>
      </c>
      <c r="C179" s="50">
        <v>17.7</v>
      </c>
      <c r="D179" s="52" t="e">
        <f>VLOOKUP(Table!C179,'Baby Growth Tracker'!$D$14:$E$99,2,FALSE)</f>
        <v>#N/A</v>
      </c>
      <c r="E179" s="49">
        <f>IF('Baby Growth Tracker'!$C$5="Male",Table!AA179,Table!AS179)</f>
        <v>9.0444612803100011</v>
      </c>
      <c r="F179" s="49">
        <f>IF('Baby Growth Tracker'!$C$5="Male",Table!AB179,Table!AT179)</f>
        <v>9.2532357196999993</v>
      </c>
      <c r="G179" s="49">
        <f>IF('Baby Growth Tracker'!$C$5="Male",Table!AC179,Table!AU179)</f>
        <v>9.58880015079</v>
      </c>
      <c r="H179" s="49">
        <f>IF('Baby Growth Tracker'!$C$5="Male",Table!AD179,Table!AV179)</f>
        <v>10.1907002167</v>
      </c>
      <c r="I179" s="49">
        <f>IF('Baby Growth Tracker'!$C$5="Male",Table!AE179,Table!AW179)</f>
        <v>10.9267439453</v>
      </c>
      <c r="J179" s="49">
        <f>IF('Baby Growth Tracker'!$C$5="Male",Table!AF179,Table!AX179)</f>
        <v>11.743518205500001</v>
      </c>
      <c r="K179" s="49">
        <f>IF('Baby Growth Tracker'!$C$5="Male",Table!AG179,Table!AY179)</f>
        <v>12.557625447300001</v>
      </c>
      <c r="L179" s="49">
        <f>IF('Baby Growth Tracker'!$C$5="Male",Table!AH179,Table!AZ179)</f>
        <v>13.0850359113</v>
      </c>
      <c r="M179" s="49">
        <f>IF('Baby Growth Tracker'!$C$5="Male",Table!AI179,Table!BA179)</f>
        <v>13.445144076199998</v>
      </c>
      <c r="N179" s="49" t="e">
        <f t="shared" si="6"/>
        <v>#N/A</v>
      </c>
      <c r="O179" s="50">
        <v>17.7</v>
      </c>
      <c r="P179" s="52" t="e">
        <f>VLOOKUP(Table!O179,'Baby Growth Tracker'!$D$14:$F$99,3,FALSE)</f>
        <v>#N/A</v>
      </c>
      <c r="Q179" s="49">
        <f>IF('Baby Growth Tracker'!$C$5="Male",Table!AJ179,Table!BB179)</f>
        <v>73.919938142275612</v>
      </c>
      <c r="R179" s="49">
        <f>IF('Baby Growth Tracker'!$C$5="Male",Table!AK179,Table!BC179)</f>
        <v>74.693237973572153</v>
      </c>
      <c r="S179" s="49">
        <f>IF('Baby Growth Tracker'!$C$5="Male",Table!AL179,Table!BD179)</f>
        <v>75.878693119398179</v>
      </c>
      <c r="T179" s="49">
        <f>IF('Baby Growth Tracker'!$C$5="Male",Table!AM179,Table!BE179)</f>
        <v>77.845614782879153</v>
      </c>
      <c r="U179" s="49">
        <f>IF('Baby Growth Tracker'!$C$5="Male",Table!AN179,Table!BF179)</f>
        <v>80.011367969719998</v>
      </c>
      <c r="V179" s="49">
        <f>IF('Baby Growth Tracker'!$C$5="Male",Table!AO179,Table!BG179)</f>
        <v>82.157342856941085</v>
      </c>
      <c r="W179" s="49">
        <f>IF('Baby Growth Tracker'!$C$5="Male",Table!AP179,Table!BH179)</f>
        <v>84.072583516069102</v>
      </c>
      <c r="X179" s="49">
        <f>IF('Baby Growth Tracker'!$C$5="Male",Table!AQ179,Table!BI179)</f>
        <v>85.211695303841211</v>
      </c>
      <c r="Y179" s="49">
        <f>IF('Baby Growth Tracker'!$C$5="Male",Table!AR179,Table!BJ179)</f>
        <v>85.948689043242837</v>
      </c>
      <c r="Z179" s="49" t="e">
        <f t="shared" si="7"/>
        <v>#N/A</v>
      </c>
      <c r="AA179" s="49">
        <v>9.5357661686000004</v>
      </c>
      <c r="AB179" s="49">
        <v>9.7757665685999982</v>
      </c>
      <c r="AC179" s="49">
        <v>10.15908278</v>
      </c>
      <c r="AD179" s="49">
        <v>10.838968756000002</v>
      </c>
      <c r="AE179" s="49">
        <v>11.656777388</v>
      </c>
      <c r="AF179" s="49">
        <v>12.546609622</v>
      </c>
      <c r="AG179" s="49">
        <v>13.415064793999999</v>
      </c>
      <c r="AH179" s="49">
        <v>13.967928506</v>
      </c>
      <c r="AI179" s="49">
        <v>14.341056787999998</v>
      </c>
      <c r="AJ179" s="49">
        <v>75.798968457760097</v>
      </c>
      <c r="AK179" s="49">
        <v>76.50870869239661</v>
      </c>
      <c r="AL179" s="49">
        <v>77.614000805414591</v>
      </c>
      <c r="AM179" s="49">
        <v>79.494969847328974</v>
      </c>
      <c r="AN179" s="49">
        <v>81.635879551930003</v>
      </c>
      <c r="AO179" s="49">
        <v>83.831763581101058</v>
      </c>
      <c r="AP179" s="49">
        <v>85.856246664436298</v>
      </c>
      <c r="AQ179" s="49">
        <v>87.090064783945849</v>
      </c>
      <c r="AR179" s="49">
        <v>87.900384648409769</v>
      </c>
      <c r="AS179" s="53">
        <v>9.0444612803100011</v>
      </c>
      <c r="AT179" s="53">
        <v>9.2532357196999993</v>
      </c>
      <c r="AU179" s="53">
        <v>9.58880015079</v>
      </c>
      <c r="AV179" s="53">
        <v>10.1907002167</v>
      </c>
      <c r="AW179" s="53">
        <v>10.9267439453</v>
      </c>
      <c r="AX179" s="53">
        <v>11.743518205500001</v>
      </c>
      <c r="AY179" s="53">
        <v>12.557625447300001</v>
      </c>
      <c r="AZ179" s="53">
        <v>13.0850359113</v>
      </c>
      <c r="BA179" s="53">
        <v>13.445144076199998</v>
      </c>
      <c r="BB179" s="53">
        <v>73.919938142275612</v>
      </c>
      <c r="BC179" s="53">
        <v>74.693237973572153</v>
      </c>
      <c r="BD179" s="53">
        <v>75.878693119398179</v>
      </c>
      <c r="BE179" s="53">
        <v>77.845614782879153</v>
      </c>
      <c r="BF179" s="53">
        <v>80.011367969719998</v>
      </c>
      <c r="BG179" s="53">
        <v>82.157342856941085</v>
      </c>
      <c r="BH179" s="53">
        <v>84.072583516069102</v>
      </c>
      <c r="BI179" s="53">
        <v>85.211695303841211</v>
      </c>
      <c r="BJ179" s="53">
        <v>85.948689043242837</v>
      </c>
    </row>
    <row r="180" spans="1:62">
      <c r="B180" s="54">
        <f t="shared" si="8"/>
        <v>534</v>
      </c>
      <c r="C180" s="50">
        <v>17.8</v>
      </c>
      <c r="D180" s="52" t="e">
        <f>VLOOKUP(Table!C180,'Baby Growth Tracker'!$D$14:$E$99,2,FALSE)</f>
        <v>#N/A</v>
      </c>
      <c r="E180" s="49">
        <f>IF('Baby Growth Tracker'!$C$5="Male",Table!AA180,Table!AS180)</f>
        <v>9.061701177613001</v>
      </c>
      <c r="F180" s="49">
        <f>IF('Baby Growth Tracker'!$C$5="Male",Table!AB180,Table!AT180)</f>
        <v>9.2707076739849992</v>
      </c>
      <c r="G180" s="49">
        <f>IF('Baby Growth Tracker'!$C$5="Male",Table!AC180,Table!AU180)</f>
        <v>9.6066841621479995</v>
      </c>
      <c r="H180" s="49">
        <f>IF('Baby Growth Tracker'!$C$5="Male",Table!AD180,Table!AV180)</f>
        <v>10.20944780714</v>
      </c>
      <c r="I180" s="49">
        <f>IF('Baby Growth Tracker'!$C$5="Male",Table!AE180,Table!AW180)</f>
        <v>10.946773266819999</v>
      </c>
      <c r="J180" s="49">
        <f>IF('Baby Growth Tracker'!$C$5="Male",Table!AF180,Table!AX180)</f>
        <v>11.765272334990001</v>
      </c>
      <c r="K180" s="49">
        <f>IF('Baby Growth Tracker'!$C$5="Male",Table!AG180,Table!AY180)</f>
        <v>12.581426640390001</v>
      </c>
      <c r="L180" s="49">
        <f>IF('Baby Growth Tracker'!$C$5="Male",Table!AH180,Table!AZ180)</f>
        <v>13.110342554060001</v>
      </c>
      <c r="M180" s="49">
        <f>IF('Baby Growth Tracker'!$C$5="Male",Table!AI180,Table!BA180)</f>
        <v>13.471560996049998</v>
      </c>
      <c r="N180" s="49" t="e">
        <f t="shared" si="6"/>
        <v>#N/A</v>
      </c>
      <c r="O180" s="50">
        <v>17.8</v>
      </c>
      <c r="P180" s="52" t="e">
        <f>VLOOKUP(Table!O180,'Baby Growth Tracker'!$D$14:$F$99,3,FALSE)</f>
        <v>#N/A</v>
      </c>
      <c r="Q180" s="49">
        <f>IF('Baby Growth Tracker'!$C$5="Male",Table!AJ180,Table!BB180)</f>
        <v>74.009294424153367</v>
      </c>
      <c r="R180" s="49">
        <f>IF('Baby Growth Tracker'!$C$5="Male",Table!AK180,Table!BC180)</f>
        <v>74.78355680593944</v>
      </c>
      <c r="S180" s="49">
        <f>IF('Baby Growth Tracker'!$C$5="Male",Table!AL180,Table!BD180)</f>
        <v>75.97055228022721</v>
      </c>
      <c r="T180" s="49">
        <f>IF('Baby Growth Tracker'!$C$5="Male",Table!AM180,Table!BE180)</f>
        <v>77.940198895463936</v>
      </c>
      <c r="U180" s="49">
        <f>IF('Baby Growth Tracker'!$C$5="Male",Table!AN180,Table!BF180)</f>
        <v>80.109189878020004</v>
      </c>
      <c r="V180" s="49">
        <f>IF('Baby Growth Tracker'!$C$5="Male",Table!AO180,Table!BG180)</f>
        <v>82.258610477754871</v>
      </c>
      <c r="W180" s="49">
        <f>IF('Baby Growth Tracker'!$C$5="Male",Table!AP180,Table!BH180)</f>
        <v>84.177119801054786</v>
      </c>
      <c r="X180" s="49">
        <f>IF('Baby Growth Tracker'!$C$5="Male",Table!AQ180,Table!BI180)</f>
        <v>85.318259995921807</v>
      </c>
      <c r="Y180" s="49">
        <f>IF('Baby Growth Tracker'!$C$5="Male",Table!AR180,Table!BJ180)</f>
        <v>86.056598999322674</v>
      </c>
      <c r="Z180" s="49" t="e">
        <f t="shared" si="7"/>
        <v>#N/A</v>
      </c>
      <c r="AA180" s="49">
        <v>9.5511672459000003</v>
      </c>
      <c r="AB180" s="49">
        <v>9.7915245398999975</v>
      </c>
      <c r="AC180" s="49">
        <v>10.17540741</v>
      </c>
      <c r="AD180" s="49">
        <v>10.856288489000002</v>
      </c>
      <c r="AE180" s="49">
        <v>11.675277592</v>
      </c>
      <c r="AF180" s="49">
        <v>12.566374393</v>
      </c>
      <c r="AG180" s="49">
        <v>13.436044400999998</v>
      </c>
      <c r="AH180" s="49">
        <v>13.989671793999999</v>
      </c>
      <c r="AI180" s="49">
        <v>14.363311311999997</v>
      </c>
      <c r="AJ180" s="49">
        <v>75.8823827850334</v>
      </c>
      <c r="AK180" s="49">
        <v>76.593942946409285</v>
      </c>
      <c r="AL180" s="49">
        <v>77.701882574163037</v>
      </c>
      <c r="AM180" s="49">
        <v>79.586836528215741</v>
      </c>
      <c r="AN180" s="49">
        <v>81.731488633121003</v>
      </c>
      <c r="AO180" s="49">
        <v>83.930340710453166</v>
      </c>
      <c r="AP180" s="49">
        <v>85.956785801687701</v>
      </c>
      <c r="AQ180" s="49">
        <v>87.191438068585057</v>
      </c>
      <c r="AR180" s="49">
        <v>88.002157648772453</v>
      </c>
      <c r="AS180" s="53">
        <v>9.061701177613001</v>
      </c>
      <c r="AT180" s="53">
        <v>9.2707076739849992</v>
      </c>
      <c r="AU180" s="53">
        <v>9.6066841621479995</v>
      </c>
      <c r="AV180" s="53">
        <v>10.20944780714</v>
      </c>
      <c r="AW180" s="53">
        <v>10.946773266819999</v>
      </c>
      <c r="AX180" s="53">
        <v>11.765272334990001</v>
      </c>
      <c r="AY180" s="53">
        <v>12.581426640390001</v>
      </c>
      <c r="AZ180" s="53">
        <v>13.110342554060001</v>
      </c>
      <c r="BA180" s="53">
        <v>13.471560996049998</v>
      </c>
      <c r="BB180" s="53">
        <v>74.009294424153367</v>
      </c>
      <c r="BC180" s="53">
        <v>74.78355680593944</v>
      </c>
      <c r="BD180" s="53">
        <v>75.97055228022721</v>
      </c>
      <c r="BE180" s="53">
        <v>77.940198895463936</v>
      </c>
      <c r="BF180" s="53">
        <v>80.109189878020004</v>
      </c>
      <c r="BG180" s="53">
        <v>82.258610477754871</v>
      </c>
      <c r="BH180" s="53">
        <v>84.177119801054786</v>
      </c>
      <c r="BI180" s="53">
        <v>85.318259995921807</v>
      </c>
      <c r="BJ180" s="53">
        <v>86.056598999322674</v>
      </c>
    </row>
    <row r="181" spans="1:62">
      <c r="B181" s="54">
        <f t="shared" si="8"/>
        <v>537</v>
      </c>
      <c r="C181" s="50">
        <v>17.899999999999999</v>
      </c>
      <c r="D181" s="52" t="e">
        <f>VLOOKUP(Table!C181,'Baby Growth Tracker'!$D$14:$E$99,2,FALSE)</f>
        <v>#N/A</v>
      </c>
      <c r="E181" s="49">
        <f>IF('Baby Growth Tracker'!$C$5="Male",Table!AA181,Table!AS181)</f>
        <v>9.0788381983162001</v>
      </c>
      <c r="F181" s="49">
        <f>IF('Baby Growth Tracker'!$C$5="Male",Table!AB181,Table!AT181)</f>
        <v>9.2880772856932996</v>
      </c>
      <c r="G181" s="49">
        <f>IF('Baby Growth Tracker'!$C$5="Male",Table!AC181,Table!AU181)</f>
        <v>9.6244666641913987</v>
      </c>
      <c r="H181" s="49">
        <f>IF('Baby Growth Tracker'!$C$5="Male",Table!AD181,Table!AV181)</f>
        <v>10.228095363562</v>
      </c>
      <c r="I181" s="49">
        <f>IF('Baby Growth Tracker'!$C$5="Male",Table!AE181,Table!AW181)</f>
        <v>10.966704495225999</v>
      </c>
      <c r="J181" s="49">
        <f>IF('Baby Growth Tracker'!$C$5="Male",Table!AF181,Table!AX181)</f>
        <v>11.786931027075001</v>
      </c>
      <c r="K181" s="49">
        <f>IF('Baby Growth Tracker'!$C$5="Male",Table!AG181,Table!AY181)</f>
        <v>12.605135988250002</v>
      </c>
      <c r="L181" s="49">
        <f>IF('Baby Growth Tracker'!$C$5="Male",Table!AH181,Table!AZ181)</f>
        <v>13.135560403899001</v>
      </c>
      <c r="M181" s="49">
        <f>IF('Baby Growth Tracker'!$C$5="Male",Table!AI181,Table!BA181)</f>
        <v>13.497891617770998</v>
      </c>
      <c r="N181" s="49" t="e">
        <f t="shared" si="6"/>
        <v>#N/A</v>
      </c>
      <c r="O181" s="50">
        <v>17.899999999999999</v>
      </c>
      <c r="P181" s="52" t="e">
        <f>VLOOKUP(Table!O181,'Baby Growth Tracker'!$D$14:$F$99,3,FALSE)</f>
        <v>#N/A</v>
      </c>
      <c r="Q181" s="49">
        <f>IF('Baby Growth Tracker'!$C$5="Male",Table!AJ181,Table!BB181)</f>
        <v>74.098401437682014</v>
      </c>
      <c r="R181" s="49">
        <f>IF('Baby Growth Tracker'!$C$5="Male",Table!AK181,Table!BC181)</f>
        <v>74.873623692563214</v>
      </c>
      <c r="S181" s="49">
        <f>IF('Baby Growth Tracker'!$C$5="Male",Table!AL181,Table!BD181)</f>
        <v>76.062155703356964</v>
      </c>
      <c r="T181" s="49">
        <f>IF('Baby Growth Tracker'!$C$5="Male",Table!AM181,Table!BE181)</f>
        <v>78.034521844801176</v>
      </c>
      <c r="U181" s="49">
        <f>IF('Baby Growth Tracker'!$C$5="Male",Table!AN181,Table!BF181)</f>
        <v>80.206745955460306</v>
      </c>
      <c r="V181" s="49">
        <f>IF('Baby Growth Tracker'!$C$5="Male",Table!AO181,Table!BG181)</f>
        <v>82.359609053764103</v>
      </c>
      <c r="W181" s="49">
        <f>IF('Baby Growth Tracker'!$C$5="Male",Table!AP181,Table!BH181)</f>
        <v>84.28138540292754</v>
      </c>
      <c r="X181" s="49">
        <f>IF('Baby Growth Tracker'!$C$5="Male",Table!AQ181,Table!BI181)</f>
        <v>85.424553595172981</v>
      </c>
      <c r="Y181" s="49">
        <f>IF('Baby Growth Tracker'!$C$5="Male",Table!AR181,Table!BJ181)</f>
        <v>86.16423782568387</v>
      </c>
      <c r="Z181" s="49" t="e">
        <f t="shared" si="7"/>
        <v>#N/A</v>
      </c>
      <c r="AA181" s="49">
        <v>9.5665683232000003</v>
      </c>
      <c r="AB181" s="49">
        <v>9.8072825111999968</v>
      </c>
      <c r="AC181" s="49">
        <v>10.19173204</v>
      </c>
      <c r="AD181" s="49">
        <v>10.873608222000003</v>
      </c>
      <c r="AE181" s="49">
        <v>11.693777796000001</v>
      </c>
      <c r="AF181" s="49">
        <v>12.586139164</v>
      </c>
      <c r="AG181" s="49">
        <v>13.457024007999998</v>
      </c>
      <c r="AH181" s="49">
        <v>14.011415081999999</v>
      </c>
      <c r="AI181" s="49">
        <v>14.385565835999996</v>
      </c>
      <c r="AJ181" s="49">
        <v>75.965525656236991</v>
      </c>
      <c r="AK181" s="49">
        <v>76.678907239779292</v>
      </c>
      <c r="AL181" s="49">
        <v>77.789495636132642</v>
      </c>
      <c r="AM181" s="49">
        <v>79.678434138574573</v>
      </c>
      <c r="AN181" s="49">
        <v>81.826825456389898</v>
      </c>
      <c r="AO181" s="49">
        <v>84.028640603586751</v>
      </c>
      <c r="AP181" s="49">
        <v>86.057042768858693</v>
      </c>
      <c r="AQ181" s="49">
        <v>87.292526473206877</v>
      </c>
      <c r="AR181" s="49">
        <v>88.103644247628822</v>
      </c>
      <c r="AS181" s="53">
        <v>9.0788381983162001</v>
      </c>
      <c r="AT181" s="53">
        <v>9.2880772856932996</v>
      </c>
      <c r="AU181" s="53">
        <v>9.6244666641913987</v>
      </c>
      <c r="AV181" s="53">
        <v>10.228095363562</v>
      </c>
      <c r="AW181" s="53">
        <v>10.966704495225999</v>
      </c>
      <c r="AX181" s="53">
        <v>11.786931027075001</v>
      </c>
      <c r="AY181" s="53">
        <v>12.605135988250002</v>
      </c>
      <c r="AZ181" s="53">
        <v>13.135560403899001</v>
      </c>
      <c r="BA181" s="53">
        <v>13.497891617770998</v>
      </c>
      <c r="BB181" s="53">
        <v>74.098401437682014</v>
      </c>
      <c r="BC181" s="53">
        <v>74.873623692563214</v>
      </c>
      <c r="BD181" s="53">
        <v>76.062155703356964</v>
      </c>
      <c r="BE181" s="53">
        <v>78.034521844801176</v>
      </c>
      <c r="BF181" s="53">
        <v>80.206745955460306</v>
      </c>
      <c r="BG181" s="53">
        <v>82.359609053764103</v>
      </c>
      <c r="BH181" s="53">
        <v>84.28138540292754</v>
      </c>
      <c r="BI181" s="53">
        <v>85.424553595172981</v>
      </c>
      <c r="BJ181" s="53">
        <v>86.16423782568387</v>
      </c>
    </row>
    <row r="182" spans="1:62">
      <c r="A182" s="49" t="s">
        <v>11</v>
      </c>
      <c r="B182" s="54">
        <f t="shared" si="8"/>
        <v>540</v>
      </c>
      <c r="C182" s="50">
        <v>18</v>
      </c>
      <c r="D182" s="52" t="e">
        <f>VLOOKUP(Table!C182,'Baby Growth Tracker'!$D$14:$E$99,2,FALSE)</f>
        <v>#N/A</v>
      </c>
      <c r="E182" s="49">
        <f>IF('Baby Growth Tracker'!$C$5="Male",Table!AA182,Table!AS182)</f>
        <v>9.09587351559321</v>
      </c>
      <c r="F182" s="49">
        <f>IF('Baby Growth Tracker'!$C$5="Male",Table!AB182,Table!AT182)</f>
        <v>9.30534574466256</v>
      </c>
      <c r="G182" s="49">
        <f>IF('Baby Growth Tracker'!$C$5="Male",Table!AC182,Table!AU182)</f>
        <v>9.6421488749295499</v>
      </c>
      <c r="H182" s="49">
        <f>IF('Baby Growth Tracker'!$C$5="Male",Table!AD182,Table!AV182)</f>
        <v>10.2466441584734</v>
      </c>
      <c r="I182" s="49">
        <f>IF('Baby Growth Tracker'!$C$5="Male",Table!AE182,Table!AW182)</f>
        <v>10.986538976009198</v>
      </c>
      <c r="J182" s="49">
        <f>IF('Baby Growth Tracker'!$C$5="Male",Table!AF182,Table!AX182)</f>
        <v>11.808495715568901</v>
      </c>
      <c r="K182" s="49">
        <f>IF('Baby Growth Tracker'!$C$5="Male",Table!AG182,Table!AY182)</f>
        <v>12.6287550204582</v>
      </c>
      <c r="L182" s="49">
        <f>IF('Baby Growth Tracker'!$C$5="Male",Table!AH182,Table!AZ182)</f>
        <v>13.160691057011901</v>
      </c>
      <c r="M182" s="49">
        <f>IF('Baby Growth Tracker'!$C$5="Male",Table!AI182,Table!BA182)</f>
        <v>13.524137585476998</v>
      </c>
      <c r="N182" s="49" t="e">
        <f t="shared" si="6"/>
        <v>#N/A</v>
      </c>
      <c r="O182" s="50">
        <v>18</v>
      </c>
      <c r="P182" s="52" t="e">
        <f>VLOOKUP(Table!O182,'Baby Growth Tracker'!$D$14:$F$99,3,FALSE)</f>
        <v>#N/A</v>
      </c>
      <c r="Q182" s="49">
        <f>IF('Baby Growth Tracker'!$C$5="Male",Table!AJ182,Table!BB182)</f>
        <v>74.187261081138388</v>
      </c>
      <c r="R182" s="49">
        <f>IF('Baby Growth Tracker'!$C$5="Male",Table!AK182,Table!BC182)</f>
        <v>74.963440556003476</v>
      </c>
      <c r="S182" s="49">
        <f>IF('Baby Growth Tracker'!$C$5="Male",Table!AL182,Table!BD182)</f>
        <v>76.153505342138843</v>
      </c>
      <c r="T182" s="49">
        <f>IF('Baby Growth Tracker'!$C$5="Male",Table!AM182,Table!BE182)</f>
        <v>78.128585618947795</v>
      </c>
      <c r="U182" s="49">
        <f>IF('Baby Growth Tracker'!$C$5="Male",Table!AN182,Table!BF182)</f>
        <v>80.304038206189873</v>
      </c>
      <c r="V182" s="49">
        <f>IF('Baby Growth Tracker'!$C$5="Male",Table!AO182,Table!BG182)</f>
        <v>82.460340584007284</v>
      </c>
      <c r="W182" s="49">
        <f>IF('Baby Growth Tracker'!$C$5="Male",Table!AP182,Table!BH182)</f>
        <v>84.385382299926889</v>
      </c>
      <c r="X182" s="49">
        <f>IF('Baby Growth Tracker'!$C$5="Male",Table!AQ182,Table!BI182)</f>
        <v>85.530578060728971</v>
      </c>
      <c r="Y182" s="49">
        <f>IF('Baby Growth Tracker'!$C$5="Male",Table!AR182,Table!BJ182)</f>
        <v>86.271607466572192</v>
      </c>
      <c r="Z182" s="49" t="e">
        <f t="shared" si="7"/>
        <v>#N/A</v>
      </c>
      <c r="AA182" s="49">
        <v>9.5819694005000002</v>
      </c>
      <c r="AB182" s="49">
        <v>9.8230404824999997</v>
      </c>
      <c r="AC182" s="49">
        <v>10.208056670000001</v>
      </c>
      <c r="AD182" s="49">
        <v>10.890927955</v>
      </c>
      <c r="AE182" s="49">
        <v>11.712278</v>
      </c>
      <c r="AF182" s="49">
        <v>12.605903935000001</v>
      </c>
      <c r="AG182" s="49">
        <v>13.478003615</v>
      </c>
      <c r="AH182" s="49">
        <v>14.033158369999999</v>
      </c>
      <c r="AI182" s="49">
        <v>14.407820359999999</v>
      </c>
      <c r="AJ182" s="49">
        <v>76.048399281653644</v>
      </c>
      <c r="AK182" s="49">
        <v>76.763603764457244</v>
      </c>
      <c r="AL182" s="49">
        <v>77.876842156925377</v>
      </c>
      <c r="AM182" s="49">
        <v>79.769764809353376</v>
      </c>
      <c r="AN182" s="49">
        <v>81.921892134491841</v>
      </c>
      <c r="AO182" s="49">
        <v>84.12666538121718</v>
      </c>
      <c r="AP182" s="49">
        <v>86.157019716681745</v>
      </c>
      <c r="AQ182" s="49">
        <v>87.393332175689281</v>
      </c>
      <c r="AR182" s="49">
        <v>88.204846643471797</v>
      </c>
      <c r="AS182" s="53">
        <v>9.09587351559321</v>
      </c>
      <c r="AT182" s="53">
        <v>9.30534574466256</v>
      </c>
      <c r="AU182" s="53">
        <v>9.6421488749295499</v>
      </c>
      <c r="AV182" s="53">
        <v>10.2466441584734</v>
      </c>
      <c r="AW182" s="53">
        <v>10.986538976009198</v>
      </c>
      <c r="AX182" s="53">
        <v>11.808495715568901</v>
      </c>
      <c r="AY182" s="53">
        <v>12.6287550204582</v>
      </c>
      <c r="AZ182" s="53">
        <v>13.160691057011901</v>
      </c>
      <c r="BA182" s="53">
        <v>13.524137585476998</v>
      </c>
      <c r="BB182" s="53">
        <v>74.187261081138388</v>
      </c>
      <c r="BC182" s="53">
        <v>74.963440556003476</v>
      </c>
      <c r="BD182" s="53">
        <v>76.153505342138843</v>
      </c>
      <c r="BE182" s="53">
        <v>78.128585618947795</v>
      </c>
      <c r="BF182" s="53">
        <v>80.304038206189873</v>
      </c>
      <c r="BG182" s="53">
        <v>82.460340584007284</v>
      </c>
      <c r="BH182" s="53">
        <v>84.385382299926889</v>
      </c>
      <c r="BI182" s="53">
        <v>85.530578060728971</v>
      </c>
      <c r="BJ182" s="53">
        <v>86.271607466572192</v>
      </c>
    </row>
    <row r="183" spans="1:62">
      <c r="B183" s="54">
        <f t="shared" si="8"/>
        <v>543</v>
      </c>
      <c r="C183" s="50">
        <v>18.100000000000001</v>
      </c>
      <c r="D183" s="52" t="e">
        <f>VLOOKUP(Table!C183,'Baby Growth Tracker'!$D$14:$E$99,2,FALSE)</f>
        <v>#N/A</v>
      </c>
      <c r="E183" s="49">
        <f>IF('Baby Growth Tracker'!$C$5="Male",Table!AA183,Table!AS183)</f>
        <v>9.1128082940261308</v>
      </c>
      <c r="F183" s="49">
        <f>IF('Baby Growth Tracker'!$C$5="Male",Table!AB183,Table!AT183)</f>
        <v>9.3225142317757097</v>
      </c>
      <c r="G183" s="49">
        <f>IF('Baby Growth Tracker'!$C$5="Male",Table!AC183,Table!AU183)</f>
        <v>9.6597320028160958</v>
      </c>
      <c r="H183" s="49">
        <f>IF('Baby Growth Tracker'!$C$5="Male",Table!AD183,Table!AV183)</f>
        <v>10.26509545371025</v>
      </c>
      <c r="I183" s="49">
        <f>IF('Baby Growth Tracker'!$C$5="Male",Table!AE183,Table!AW183)</f>
        <v>11.006278042564748</v>
      </c>
      <c r="J183" s="49">
        <f>IF('Baby Growth Tracker'!$C$5="Male",Table!AF183,Table!AX183)</f>
        <v>11.82996782058799</v>
      </c>
      <c r="K183" s="49">
        <f>IF('Baby Growth Tracker'!$C$5="Male",Table!AG183,Table!AY183)</f>
        <v>12.65228525129876</v>
      </c>
      <c r="L183" s="49">
        <f>IF('Baby Growth Tracker'!$C$5="Male",Table!AH183,Table!AZ183)</f>
        <v>13.185736093285831</v>
      </c>
      <c r="M183" s="49">
        <f>IF('Baby Growth Tracker'!$C$5="Male",Table!AI183,Table!BA183)</f>
        <v>13.550300526296468</v>
      </c>
      <c r="N183" s="49" t="e">
        <f t="shared" si="6"/>
        <v>#N/A</v>
      </c>
      <c r="O183" s="50">
        <v>18.100000000000001</v>
      </c>
      <c r="P183" s="52" t="e">
        <f>VLOOKUP(Table!O183,'Baby Growth Tracker'!$D$14:$F$99,3,FALSE)</f>
        <v>#N/A</v>
      </c>
      <c r="Q183" s="49">
        <f>IF('Baby Growth Tracker'!$C$5="Male",Table!AJ183,Table!BB183)</f>
        <v>74.275875230150291</v>
      </c>
      <c r="R183" s="49">
        <f>IF('Baby Growth Tracker'!$C$5="Male",Table!AK183,Table!BC183)</f>
        <v>75.053009295849947</v>
      </c>
      <c r="S183" s="49">
        <f>IF('Baby Growth Tracker'!$C$5="Male",Table!AL183,Table!BD183)</f>
        <v>76.244603126573523</v>
      </c>
      <c r="T183" s="49">
        <f>IF('Baby Growth Tracker'!$C$5="Male",Table!AM183,Table!BE183)</f>
        <v>78.222392182256471</v>
      </c>
      <c r="U183" s="49">
        <f>IF('Baby Growth Tracker'!$C$5="Male",Table!AN183,Table!BF183)</f>
        <v>80.401068610626226</v>
      </c>
      <c r="V183" s="49">
        <f>IF('Baby Growth Tracker'!$C$5="Male",Table!AO183,Table!BG183)</f>
        <v>82.560807044096833</v>
      </c>
      <c r="W183" s="49">
        <f>IF('Baby Growth Tracker'!$C$5="Male",Table!AP183,Table!BH183)</f>
        <v>84.489112447387456</v>
      </c>
      <c r="X183" s="49">
        <f>IF('Baby Growth Tracker'!$C$5="Male",Table!AQ183,Table!BI183)</f>
        <v>85.636335329230093</v>
      </c>
      <c r="Y183" s="49">
        <f>IF('Baby Growth Tracker'!$C$5="Male",Table!AR183,Table!BJ183)</f>
        <v>86.378709844042788</v>
      </c>
      <c r="Z183" s="49" t="e">
        <f t="shared" si="7"/>
        <v>#N/A</v>
      </c>
      <c r="AA183" s="49">
        <v>9.5973704778000002</v>
      </c>
      <c r="AB183" s="49">
        <v>9.8387984537999991</v>
      </c>
      <c r="AC183" s="49">
        <v>10.224381300000001</v>
      </c>
      <c r="AD183" s="49">
        <v>10.908247688000001</v>
      </c>
      <c r="AE183" s="49">
        <v>11.730778204</v>
      </c>
      <c r="AF183" s="49">
        <v>12.625668706000001</v>
      </c>
      <c r="AG183" s="49">
        <v>13.498983222</v>
      </c>
      <c r="AH183" s="49">
        <v>14.054901657999999</v>
      </c>
      <c r="AI183" s="49">
        <v>14.430074884</v>
      </c>
      <c r="AJ183" s="49">
        <v>76.13100584405808</v>
      </c>
      <c r="AK183" s="49">
        <v>76.848034685167093</v>
      </c>
      <c r="AL183" s="49">
        <v>77.963924275338883</v>
      </c>
      <c r="AM183" s="49">
        <v>79.860830645338694</v>
      </c>
      <c r="AN183" s="49">
        <v>82.016690754551405</v>
      </c>
      <c r="AO183" s="49">
        <v>84.224417138629605</v>
      </c>
      <c r="AP183" s="49">
        <v>86.256718770237512</v>
      </c>
      <c r="AQ183" s="49">
        <v>87.49385732790482</v>
      </c>
      <c r="AR183" s="49">
        <v>88.305767008462226</v>
      </c>
      <c r="AS183" s="53">
        <v>9.1128082940261308</v>
      </c>
      <c r="AT183" s="53">
        <v>9.3225142317757097</v>
      </c>
      <c r="AU183" s="53">
        <v>9.6597320028160958</v>
      </c>
      <c r="AV183" s="53">
        <v>10.26509545371025</v>
      </c>
      <c r="AW183" s="53">
        <v>11.006278042564748</v>
      </c>
      <c r="AX183" s="53">
        <v>11.82996782058799</v>
      </c>
      <c r="AY183" s="53">
        <v>12.65228525129876</v>
      </c>
      <c r="AZ183" s="53">
        <v>13.185736093285831</v>
      </c>
      <c r="BA183" s="53">
        <v>13.550300526296468</v>
      </c>
      <c r="BB183" s="53">
        <v>74.275875230150291</v>
      </c>
      <c r="BC183" s="53">
        <v>75.053009295849947</v>
      </c>
      <c r="BD183" s="53">
        <v>76.244603126573523</v>
      </c>
      <c r="BE183" s="53">
        <v>78.222392182256471</v>
      </c>
      <c r="BF183" s="53">
        <v>80.401068610626226</v>
      </c>
      <c r="BG183" s="53">
        <v>82.560807044096833</v>
      </c>
      <c r="BH183" s="53">
        <v>84.489112447387456</v>
      </c>
      <c r="BI183" s="53">
        <v>85.636335329230093</v>
      </c>
      <c r="BJ183" s="53">
        <v>86.378709844042788</v>
      </c>
    </row>
    <row r="184" spans="1:62">
      <c r="B184" s="54">
        <f t="shared" si="8"/>
        <v>546</v>
      </c>
      <c r="C184" s="50">
        <v>18.2</v>
      </c>
      <c r="D184" s="52" t="e">
        <f>VLOOKUP(Table!C184,'Baby Growth Tracker'!$D$14:$E$99,2,FALSE)</f>
        <v>#N/A</v>
      </c>
      <c r="E184" s="49">
        <f>IF('Baby Growth Tracker'!$C$5="Male",Table!AA184,Table!AS184)</f>
        <v>9.1296436896475015</v>
      </c>
      <c r="F184" s="49">
        <f>IF('Baby Growth Tracker'!$C$5="Male",Table!AB184,Table!AT184)</f>
        <v>9.33958391900671</v>
      </c>
      <c r="G184" s="49">
        <f>IF('Baby Growth Tracker'!$C$5="Male",Table!AC184,Table!AU184)</f>
        <v>9.6772172468011171</v>
      </c>
      <c r="H184" s="49">
        <f>IF('Baby Growth Tracker'!$C$5="Male",Table!AD184,Table!AV184)</f>
        <v>10.283450500500336</v>
      </c>
      <c r="I184" s="49">
        <f>IF('Baby Growth Tracker'!$C$5="Male",Table!AE184,Table!AW184)</f>
        <v>11.025923016270067</v>
      </c>
      <c r="J184" s="49">
        <f>IF('Baby Growth Tracker'!$C$5="Male",Table!AF184,Table!AX184)</f>
        <v>11.851348748644025</v>
      </c>
      <c r="K184" s="49">
        <f>IF('Baby Growth Tracker'!$C$5="Male",Table!AG184,Table!AY184)</f>
        <v>12.6757281798691</v>
      </c>
      <c r="L184" s="49">
        <f>IF('Baby Growth Tracker'!$C$5="Male",Table!AH184,Table!AZ184)</f>
        <v>13.210697076415913</v>
      </c>
      <c r="M184" s="49">
        <f>IF('Baby Growth Tracker'!$C$5="Male",Table!AI184,Table!BA184)</f>
        <v>13.576382050493274</v>
      </c>
      <c r="N184" s="49" t="e">
        <f t="shared" si="6"/>
        <v>#N/A</v>
      </c>
      <c r="O184" s="50">
        <v>18.2</v>
      </c>
      <c r="P184" s="52" t="e">
        <f>VLOOKUP(Table!O184,'Baby Growth Tracker'!$D$14:$F$99,3,FALSE)</f>
        <v>#N/A</v>
      </c>
      <c r="Q184" s="49">
        <f>IF('Baby Growth Tracker'!$C$5="Male",Table!AJ184,Table!BB184)</f>
        <v>74.364245738056695</v>
      </c>
      <c r="R184" s="49">
        <f>IF('Baby Growth Tracker'!$C$5="Male",Table!AK184,Table!BC184)</f>
        <v>75.142331789086839</v>
      </c>
      <c r="S184" s="49">
        <f>IF('Baby Growth Tracker'!$C$5="Male",Table!AL184,Table!BD184)</f>
        <v>76.335450963680984</v>
      </c>
      <c r="T184" s="49">
        <f>IF('Baby Growth Tracker'!$C$5="Male",Table!AM184,Table!BE184)</f>
        <v>78.315943475749506</v>
      </c>
      <c r="U184" s="49">
        <f>IF('Baby Growth Tracker'!$C$5="Male",Table!AN184,Table!BF184)</f>
        <v>80.497839125827625</v>
      </c>
      <c r="V184" s="49">
        <f>IF('Baby Growth Tracker'!$C$5="Male",Table!AO184,Table!BG184)</f>
        <v>82.661010386584095</v>
      </c>
      <c r="W184" s="49">
        <f>IF('Baby Growth Tracker'!$C$5="Male",Table!AP184,Table!BH184)</f>
        <v>84.592577778093386</v>
      </c>
      <c r="X184" s="49">
        <f>IF('Baby Growth Tracker'!$C$5="Male",Table!AQ184,Table!BI184)</f>
        <v>85.741827315169118</v>
      </c>
      <c r="Y184" s="49">
        <f>IF('Baby Growth Tracker'!$C$5="Male",Table!AR184,Table!BJ184)</f>
        <v>86.485546858300879</v>
      </c>
      <c r="Z184" s="49" t="e">
        <f t="shared" si="7"/>
        <v>#N/A</v>
      </c>
      <c r="AA184" s="49">
        <v>9.6127715551000001</v>
      </c>
      <c r="AB184" s="49">
        <v>9.8545564250999984</v>
      </c>
      <c r="AC184" s="49">
        <v>10.240705930000001</v>
      </c>
      <c r="AD184" s="49">
        <v>10.925567421000002</v>
      </c>
      <c r="AE184" s="49">
        <v>11.749278408</v>
      </c>
      <c r="AF184" s="49">
        <v>12.645433477000001</v>
      </c>
      <c r="AG184" s="49">
        <v>13.519962828999999</v>
      </c>
      <c r="AH184" s="49">
        <v>14.076644945999998</v>
      </c>
      <c r="AI184" s="49">
        <v>14.452329408000001</v>
      </c>
      <c r="AJ184" s="49">
        <v>76.213347499164783</v>
      </c>
      <c r="AK184" s="49">
        <v>76.932202139849494</v>
      </c>
      <c r="AL184" s="49">
        <v>78.050744103802913</v>
      </c>
      <c r="AM184" s="49">
        <v>79.951633725580976</v>
      </c>
      <c r="AN184" s="49">
        <v>82.111223378476879</v>
      </c>
      <c r="AO184" s="49">
        <v>84.321897946085969</v>
      </c>
      <c r="AP184" s="49">
        <v>86.356142029361351</v>
      </c>
      <c r="AQ184" s="49">
        <v>87.59410405613076</v>
      </c>
      <c r="AR184" s="49">
        <v>88.406407488843499</v>
      </c>
      <c r="AS184" s="53">
        <v>9.1296436896475015</v>
      </c>
      <c r="AT184" s="53">
        <v>9.33958391900671</v>
      </c>
      <c r="AU184" s="53">
        <v>9.6772172468011171</v>
      </c>
      <c r="AV184" s="53">
        <v>10.283450500500336</v>
      </c>
      <c r="AW184" s="53">
        <v>11.025923016270067</v>
      </c>
      <c r="AX184" s="53">
        <v>11.851348748644025</v>
      </c>
      <c r="AY184" s="53">
        <v>12.6757281798691</v>
      </c>
      <c r="AZ184" s="53">
        <v>13.210697076415913</v>
      </c>
      <c r="BA184" s="53">
        <v>13.576382050493274</v>
      </c>
      <c r="BB184" s="53">
        <v>74.364245738056695</v>
      </c>
      <c r="BC184" s="53">
        <v>75.142331789086839</v>
      </c>
      <c r="BD184" s="53">
        <v>76.335450963680984</v>
      </c>
      <c r="BE184" s="53">
        <v>78.315943475749506</v>
      </c>
      <c r="BF184" s="53">
        <v>80.497839125827625</v>
      </c>
      <c r="BG184" s="53">
        <v>82.661010386584095</v>
      </c>
      <c r="BH184" s="53">
        <v>84.592577778093386</v>
      </c>
      <c r="BI184" s="53">
        <v>85.741827315169118</v>
      </c>
      <c r="BJ184" s="53">
        <v>86.485546858300879</v>
      </c>
    </row>
    <row r="185" spans="1:62">
      <c r="B185" s="54">
        <f t="shared" si="8"/>
        <v>549</v>
      </c>
      <c r="C185" s="50">
        <v>18.3</v>
      </c>
      <c r="D185" s="52" t="e">
        <f>VLOOKUP(Table!C185,'Baby Growth Tracker'!$D$14:$E$99,2,FALSE)</f>
        <v>#N/A</v>
      </c>
      <c r="E185" s="49">
        <f>IF('Baby Growth Tracker'!$C$5="Male",Table!AA185,Table!AS185)</f>
        <v>9.1463808499821226</v>
      </c>
      <c r="F185" s="49">
        <f>IF('Baby Growth Tracker'!$C$5="Male",Table!AB185,Table!AT185)</f>
        <v>9.3565559694661626</v>
      </c>
      <c r="G185" s="49">
        <f>IF('Baby Growth Tracker'!$C$5="Male",Table!AC185,Table!AU185)</f>
        <v>9.6946057963830743</v>
      </c>
      <c r="H185" s="49">
        <f>IF('Baby Growth Tracker'!$C$5="Male",Table!AD185,Table!AV185)</f>
        <v>10.301710539526097</v>
      </c>
      <c r="I185" s="49">
        <f>IF('Baby Growth Tracker'!$C$5="Male",Table!AE185,Table!AW185)</f>
        <v>11.045475206562747</v>
      </c>
      <c r="J185" s="49">
        <f>IF('Baby Growth Tracker'!$C$5="Male",Table!AF185,Table!AX185)</f>
        <v>11.872639892736881</v>
      </c>
      <c r="K185" s="49">
        <f>IF('Baby Growth Tracker'!$C$5="Male",Table!AG185,Table!AY185)</f>
        <v>12.699085290186732</v>
      </c>
      <c r="L185" s="49">
        <f>IF('Baby Growth Tracker'!$C$5="Male",Table!AH185,Table!AZ185)</f>
        <v>13.235575554020459</v>
      </c>
      <c r="M185" s="49">
        <f>IF('Baby Growth Tracker'!$C$5="Male",Table!AI185,Table!BA185)</f>
        <v>13.602383751587057</v>
      </c>
      <c r="N185" s="49" t="e">
        <f t="shared" si="6"/>
        <v>#N/A</v>
      </c>
      <c r="O185" s="50">
        <v>18.3</v>
      </c>
      <c r="P185" s="52" t="e">
        <f>VLOOKUP(Table!O185,'Baby Growth Tracker'!$D$14:$F$99,3,FALSE)</f>
        <v>#N/A</v>
      </c>
      <c r="Q185" s="49">
        <f>IF('Baby Growth Tracker'!$C$5="Male",Table!AJ185,Table!BB185)</f>
        <v>74.452374436511121</v>
      </c>
      <c r="R185" s="49">
        <f>IF('Baby Growth Tracker'!$C$5="Male",Table!AK185,Table!BC185)</f>
        <v>75.231409890757774</v>
      </c>
      <c r="S185" s="49">
        <f>IF('Baby Growth Tracker'!$C$5="Male",Table!AL185,Table!BD185)</f>
        <v>76.426050738252471</v>
      </c>
      <c r="T185" s="49">
        <f>IF('Baby Growth Tracker'!$C$5="Male",Table!AM185,Table!BE185)</f>
        <v>78.40924141799681</v>
      </c>
      <c r="U185" s="49">
        <f>IF('Baby Growth Tracker'!$C$5="Male",Table!AN185,Table!BF185)</f>
        <v>80.59435168648352</v>
      </c>
      <c r="V185" s="49">
        <f>IF('Baby Growth Tracker'!$C$5="Male",Table!AO185,Table!BG185)</f>
        <v>82.760952542034971</v>
      </c>
      <c r="W185" s="49">
        <f>IF('Baby Growth Tracker'!$C$5="Male",Table!AP185,Table!BH185)</f>
        <v>84.695780203408361</v>
      </c>
      <c r="X185" s="49">
        <f>IF('Baby Growth Tracker'!$C$5="Male",Table!AQ185,Table!BI185)</f>
        <v>85.847055912044283</v>
      </c>
      <c r="Y185" s="49">
        <f>IF('Baby Growth Tracker'!$C$5="Male",Table!AR185,Table!BJ185)</f>
        <v>86.592120388865723</v>
      </c>
      <c r="Z185" s="49" t="e">
        <f t="shared" si="7"/>
        <v>#N/A</v>
      </c>
      <c r="AA185" s="49">
        <v>9.6281726324000001</v>
      </c>
      <c r="AB185" s="49">
        <v>9.8703143963999977</v>
      </c>
      <c r="AC185" s="49">
        <v>10.25703056</v>
      </c>
      <c r="AD185" s="49">
        <v>10.942887154000003</v>
      </c>
      <c r="AE185" s="49">
        <v>11.767778612000001</v>
      </c>
      <c r="AF185" s="49">
        <v>12.665198248000001</v>
      </c>
      <c r="AG185" s="49">
        <v>13.540942435999998</v>
      </c>
      <c r="AH185" s="49">
        <v>14.098388233999998</v>
      </c>
      <c r="AI185" s="49">
        <v>14.474583932000002</v>
      </c>
      <c r="AJ185" s="49">
        <v>76.295426376666683</v>
      </c>
      <c r="AK185" s="49">
        <v>77.016108240512239</v>
      </c>
      <c r="AL185" s="49">
        <v>78.137303728991014</v>
      </c>
      <c r="AM185" s="49">
        <v>80.042176103743472</v>
      </c>
      <c r="AN185" s="49">
        <v>82.205492043214207</v>
      </c>
      <c r="AO185" s="49">
        <v>84.419109849188189</v>
      </c>
      <c r="AP185" s="49">
        <v>86.455291569278074</v>
      </c>
      <c r="AQ185" s="49">
        <v>87.6940744619247</v>
      </c>
      <c r="AR185" s="49">
        <v>88.506770206004859</v>
      </c>
      <c r="AS185" s="53">
        <v>9.1463808499821226</v>
      </c>
      <c r="AT185" s="53">
        <v>9.3565559694661626</v>
      </c>
      <c r="AU185" s="53">
        <v>9.6946057963830743</v>
      </c>
      <c r="AV185" s="53">
        <v>10.301710539526097</v>
      </c>
      <c r="AW185" s="53">
        <v>11.045475206562747</v>
      </c>
      <c r="AX185" s="53">
        <v>11.872639892736881</v>
      </c>
      <c r="AY185" s="53">
        <v>12.699085290186732</v>
      </c>
      <c r="AZ185" s="53">
        <v>13.235575554020459</v>
      </c>
      <c r="BA185" s="53">
        <v>13.602383751587057</v>
      </c>
      <c r="BB185" s="53">
        <v>74.452374436511121</v>
      </c>
      <c r="BC185" s="53">
        <v>75.231409890757774</v>
      </c>
      <c r="BD185" s="53">
        <v>76.426050738252471</v>
      </c>
      <c r="BE185" s="53">
        <v>78.40924141799681</v>
      </c>
      <c r="BF185" s="53">
        <v>80.59435168648352</v>
      </c>
      <c r="BG185" s="53">
        <v>82.760952542034971</v>
      </c>
      <c r="BH185" s="53">
        <v>84.695780203408361</v>
      </c>
      <c r="BI185" s="53">
        <v>85.847055912044283</v>
      </c>
      <c r="BJ185" s="53">
        <v>86.592120388865723</v>
      </c>
    </row>
    <row r="186" spans="1:62">
      <c r="B186" s="54">
        <f t="shared" si="8"/>
        <v>552</v>
      </c>
      <c r="C186" s="50">
        <v>18.399999999999999</v>
      </c>
      <c r="D186" s="52" t="e">
        <f>VLOOKUP(Table!C186,'Baby Growth Tracker'!$D$14:$E$99,2,FALSE)</f>
        <v>#N/A</v>
      </c>
      <c r="E186" s="49">
        <f>IF('Baby Growth Tracker'!$C$5="Male",Table!AA186,Table!AS186)</f>
        <v>9.1630209140887438</v>
      </c>
      <c r="F186" s="49">
        <f>IF('Baby Growth Tracker'!$C$5="Male",Table!AB186,Table!AT186)</f>
        <v>9.3734315374467734</v>
      </c>
      <c r="G186" s="49">
        <f>IF('Baby Growth Tracker'!$C$5="Male",Table!AC186,Table!AU186)</f>
        <v>9.711898831660541</v>
      </c>
      <c r="H186" s="49">
        <f>IF('Baby Growth Tracker'!$C$5="Male",Table!AD186,Table!AV186)</f>
        <v>10.319876800987346</v>
      </c>
      <c r="I186" s="49">
        <f>IF('Baby Growth Tracker'!$C$5="Male",Table!AE186,Table!AW186)</f>
        <v>11.064935911018054</v>
      </c>
      <c r="J186" s="49">
        <f>IF('Baby Growth Tracker'!$C$5="Male",Table!AF186,Table!AX186)</f>
        <v>11.893842632446795</v>
      </c>
      <c r="K186" s="49">
        <f>IF('Baby Growth Tracker'!$C$5="Male",Table!AG186,Table!AY186)</f>
        <v>12.722358051295595</v>
      </c>
      <c r="L186" s="49">
        <f>IF('Baby Growth Tracker'!$C$5="Male",Table!AH186,Table!AZ186)</f>
        <v>13.260373057755599</v>
      </c>
      <c r="M186" s="49">
        <f>IF('Baby Growth Tracker'!$C$5="Male",Table!AI186,Table!BA186)</f>
        <v>13.628307206473046</v>
      </c>
      <c r="N186" s="49" t="e">
        <f t="shared" si="6"/>
        <v>#N/A</v>
      </c>
      <c r="O186" s="50">
        <v>18.399999999999999</v>
      </c>
      <c r="P186" s="52" t="e">
        <f>VLOOKUP(Table!O186,'Baby Growth Tracker'!$D$14:$F$99,3,FALSE)</f>
        <v>#N/A</v>
      </c>
      <c r="Q186" s="49">
        <f>IF('Baby Growth Tracker'!$C$5="Male",Table!AJ186,Table!BB186)</f>
        <v>74.540263136661778</v>
      </c>
      <c r="R186" s="49">
        <f>IF('Baby Growth Tracker'!$C$5="Male",Table!AK186,Table!BC186)</f>
        <v>75.320245435335593</v>
      </c>
      <c r="S186" s="49">
        <f>IF('Baby Growth Tracker'!$C$5="Male",Table!AL186,Table!BD186)</f>
        <v>76.516404314492277</v>
      </c>
      <c r="T186" s="49">
        <f>IF('Baby Growth Tracker'!$C$5="Male",Table!AM186,Table!BE186)</f>
        <v>78.502287907158632</v>
      </c>
      <c r="U186" s="49">
        <f>IF('Baby Growth Tracker'!$C$5="Male",Table!AN186,Table!BF186)</f>
        <v>80.690608207327273</v>
      </c>
      <c r="V186" s="49">
        <f>IF('Baby Growth Tracker'!$C$5="Male",Table!AO186,Table!BG186)</f>
        <v>82.860635421736106</v>
      </c>
      <c r="W186" s="49">
        <f>IF('Baby Growth Tracker'!$C$5="Male",Table!AP186,Table!BH186)</f>
        <v>84.798721616182988</v>
      </c>
      <c r="X186" s="49">
        <f>IF('Baby Growth Tracker'!$C$5="Male",Table!AQ186,Table!BI186)</f>
        <v>85.952022995359215</v>
      </c>
      <c r="Y186" s="49">
        <f>IF('Baby Growth Tracker'!$C$5="Male",Table!AR186,Table!BJ186)</f>
        <v>86.698432297619931</v>
      </c>
      <c r="Z186" s="49" t="e">
        <f t="shared" si="7"/>
        <v>#N/A</v>
      </c>
      <c r="AA186" s="49">
        <v>9.6435737097000001</v>
      </c>
      <c r="AB186" s="49">
        <v>9.8860723676999971</v>
      </c>
      <c r="AC186" s="49">
        <v>10.27335519</v>
      </c>
      <c r="AD186" s="49">
        <v>10.960206887000004</v>
      </c>
      <c r="AE186" s="49">
        <v>11.786278816000001</v>
      </c>
      <c r="AF186" s="49">
        <v>12.684963019000001</v>
      </c>
      <c r="AG186" s="49">
        <v>13.561922042999997</v>
      </c>
      <c r="AH186" s="49">
        <v>14.120131521999998</v>
      </c>
      <c r="AI186" s="49">
        <v>14.496838456000003</v>
      </c>
      <c r="AJ186" s="49">
        <v>76.37724458263618</v>
      </c>
      <c r="AK186" s="49">
        <v>77.099755075024163</v>
      </c>
      <c r="AL186" s="49">
        <v>78.223605212847033</v>
      </c>
      <c r="AM186" s="49">
        <v>80.132459808292396</v>
      </c>
      <c r="AN186" s="49">
        <v>82.299498760648888</v>
      </c>
      <c r="AO186" s="49">
        <v>84.51605486915237</v>
      </c>
      <c r="AP186" s="49">
        <v>86.554169441764955</v>
      </c>
      <c r="AQ186" s="49">
        <v>87.793770624066653</v>
      </c>
      <c r="AR186" s="49">
        <v>88.606857259027649</v>
      </c>
      <c r="AS186" s="53">
        <v>9.1630209140887438</v>
      </c>
      <c r="AT186" s="53">
        <v>9.3734315374467734</v>
      </c>
      <c r="AU186" s="53">
        <v>9.711898831660541</v>
      </c>
      <c r="AV186" s="53">
        <v>10.319876800987346</v>
      </c>
      <c r="AW186" s="53">
        <v>11.064935911018054</v>
      </c>
      <c r="AX186" s="53">
        <v>11.893842632446795</v>
      </c>
      <c r="AY186" s="53">
        <v>12.722358051295595</v>
      </c>
      <c r="AZ186" s="53">
        <v>13.260373057755599</v>
      </c>
      <c r="BA186" s="53">
        <v>13.628307206473046</v>
      </c>
      <c r="BB186" s="53">
        <v>74.540263136661778</v>
      </c>
      <c r="BC186" s="53">
        <v>75.320245435335593</v>
      </c>
      <c r="BD186" s="53">
        <v>76.516404314492277</v>
      </c>
      <c r="BE186" s="53">
        <v>78.502287907158632</v>
      </c>
      <c r="BF186" s="53">
        <v>80.690608207327273</v>
      </c>
      <c r="BG186" s="53">
        <v>82.860635421736106</v>
      </c>
      <c r="BH186" s="53">
        <v>84.798721616182988</v>
      </c>
      <c r="BI186" s="53">
        <v>85.952022995359215</v>
      </c>
      <c r="BJ186" s="53">
        <v>86.698432297619931</v>
      </c>
    </row>
    <row r="187" spans="1:62">
      <c r="A187" s="49" t="s">
        <v>11</v>
      </c>
      <c r="B187" s="54">
        <f t="shared" si="8"/>
        <v>555</v>
      </c>
      <c r="C187" s="50">
        <v>18.5</v>
      </c>
      <c r="D187" s="52" t="e">
        <f>VLOOKUP(Table!C187,'Baby Growth Tracker'!$D$14:$E$99,2,FALSE)</f>
        <v>#N/A</v>
      </c>
      <c r="E187" s="49">
        <f>IF('Baby Growth Tracker'!$C$5="Male",Table!AA187,Table!AS187)</f>
        <v>9.1841601659999998</v>
      </c>
      <c r="F187" s="49">
        <f>IF('Baby Growth Tracker'!$C$5="Male",Table!AB187,Table!AT187)</f>
        <v>9.3947824289999993</v>
      </c>
      <c r="G187" s="49">
        <f>IF('Baby Growth Tracker'!$C$5="Male",Table!AC187,Table!AU187)</f>
        <v>9.7336299050000008</v>
      </c>
      <c r="H187" s="49">
        <f>IF('Baby Growth Tracker'!$C$5="Male",Table!AD187,Table!AV187)</f>
        <v>10.342414979999999</v>
      </c>
      <c r="I187" s="49">
        <f>IF('Baby Growth Tracker'!$C$5="Male",Table!AE187,Table!AW187)</f>
        <v>11.088681510000001</v>
      </c>
      <c r="J187" s="49">
        <f>IF('Baby Growth Tracker'!$C$5="Male",Table!AF187,Table!AX187)</f>
        <v>11.91921144</v>
      </c>
      <c r="K187" s="49">
        <f>IF('Baby Growth Tracker'!$C$5="Male",Table!AG187,Table!AY187)</f>
        <v>12.749636669999999</v>
      </c>
      <c r="L187" s="49">
        <f>IF('Baby Growth Tracker'!$C$5="Male",Table!AH187,Table!AZ187)</f>
        <v>13.289040610000001</v>
      </c>
      <c r="M187" s="49">
        <f>IF('Baby Growth Tracker'!$C$5="Male",Table!AI187,Table!BA187)</f>
        <v>13.65798985</v>
      </c>
      <c r="N187" s="49" t="e">
        <f t="shared" si="6"/>
        <v>#N/A</v>
      </c>
      <c r="O187" s="50">
        <v>18.5</v>
      </c>
      <c r="P187" s="52" t="e">
        <f>VLOOKUP(Table!O187,'Baby Growth Tracker'!$D$14:$F$99,3,FALSE)</f>
        <v>#N/A</v>
      </c>
      <c r="Q187" s="49">
        <f>IF('Baby Growth Tracker'!$C$5="Male",Table!AJ187,Table!BB187)</f>
        <v>74.639076123350236</v>
      </c>
      <c r="R187" s="49">
        <f>IF('Baby Growth Tracker'!$C$5="Male",Table!AK187,Table!BC187)</f>
        <v>75.420122517094214</v>
      </c>
      <c r="S187" s="49">
        <f>IF('Baby Growth Tracker'!$C$5="Male",Table!AL187,Table!BD187)</f>
        <v>76.61796556800067</v>
      </c>
      <c r="T187" s="49">
        <f>IF('Baby Growth Tracker'!$C$5="Male",Table!AM187,Table!BE187)</f>
        <v>78.606779994758725</v>
      </c>
      <c r="U187" s="49">
        <f>IF('Baby Growth Tracker'!$C$5="Male",Table!AN187,Table!BF187)</f>
        <v>80.798515316000007</v>
      </c>
      <c r="V187" s="49">
        <f>IF('Baby Growth Tracker'!$C$5="Male",Table!AO187,Table!BG187)</f>
        <v>82.972110396500142</v>
      </c>
      <c r="W187" s="49">
        <f>IF('Baby Growth Tracker'!$C$5="Male",Table!AP187,Table!BH187)</f>
        <v>84.913527660739518</v>
      </c>
      <c r="X187" s="49">
        <f>IF('Baby Growth Tracker'!$C$5="Male",Table!AQ187,Table!BI187)</f>
        <v>86.068873158956748</v>
      </c>
      <c r="Y187" s="49">
        <f>IF('Baby Growth Tracker'!$C$5="Male",Table!AR187,Table!BJ187)</f>
        <v>86.816629239480221</v>
      </c>
      <c r="Z187" s="49" t="e">
        <f t="shared" si="7"/>
        <v>#N/A</v>
      </c>
      <c r="AA187" s="49">
        <v>9.658974787</v>
      </c>
      <c r="AB187" s="49">
        <v>9.901830339</v>
      </c>
      <c r="AC187" s="49">
        <v>10.28967982</v>
      </c>
      <c r="AD187" s="49">
        <v>10.977526620000001</v>
      </c>
      <c r="AE187" s="49">
        <v>11.80477902</v>
      </c>
      <c r="AF187" s="49">
        <v>12.70472779</v>
      </c>
      <c r="AG187" s="49">
        <v>13.58290165</v>
      </c>
      <c r="AH187" s="49">
        <v>14.141874809999999</v>
      </c>
      <c r="AI187" s="49">
        <v>14.51909298</v>
      </c>
      <c r="AJ187" s="49">
        <v>76.47095627901038</v>
      </c>
      <c r="AK187" s="49">
        <v>77.19523001883644</v>
      </c>
      <c r="AL187" s="49">
        <v>78.321680234181102</v>
      </c>
      <c r="AM187" s="49">
        <v>80.234533833234792</v>
      </c>
      <c r="AN187" s="49">
        <v>82.405436433999995</v>
      </c>
      <c r="AO187" s="49">
        <v>84.625149679001012</v>
      </c>
      <c r="AP187" s="49">
        <v>86.665413489035828</v>
      </c>
      <c r="AQ187" s="49">
        <v>87.905951574616239</v>
      </c>
      <c r="AR187" s="49">
        <v>88.719495577573952</v>
      </c>
      <c r="AS187" s="53">
        <v>9.1841601659999998</v>
      </c>
      <c r="AT187" s="53">
        <v>9.3947824289999993</v>
      </c>
      <c r="AU187" s="53">
        <v>9.7336299050000008</v>
      </c>
      <c r="AV187" s="53">
        <v>10.342414979999999</v>
      </c>
      <c r="AW187" s="53">
        <v>11.088681510000001</v>
      </c>
      <c r="AX187" s="53">
        <v>11.91921144</v>
      </c>
      <c r="AY187" s="53">
        <v>12.749636669999999</v>
      </c>
      <c r="AZ187" s="53">
        <v>13.289040610000001</v>
      </c>
      <c r="BA187" s="53">
        <v>13.65798985</v>
      </c>
      <c r="BB187" s="53">
        <v>74.639076123350236</v>
      </c>
      <c r="BC187" s="53">
        <v>75.420122517094214</v>
      </c>
      <c r="BD187" s="53">
        <v>76.61796556800067</v>
      </c>
      <c r="BE187" s="53">
        <v>78.606779994758725</v>
      </c>
      <c r="BF187" s="53">
        <v>80.798515316000007</v>
      </c>
      <c r="BG187" s="53">
        <v>82.972110396500142</v>
      </c>
      <c r="BH187" s="53">
        <v>84.913527660739518</v>
      </c>
      <c r="BI187" s="53">
        <v>86.068873158956748</v>
      </c>
      <c r="BJ187" s="53">
        <v>86.816629239480221</v>
      </c>
    </row>
    <row r="188" spans="1:62">
      <c r="B188" s="54">
        <f t="shared" si="8"/>
        <v>558</v>
      </c>
      <c r="C188" s="50">
        <v>18.600000000000001</v>
      </c>
      <c r="D188" s="52" t="e">
        <f>VLOOKUP(Table!C188,'Baby Growth Tracker'!$D$14:$E$99,2,FALSE)</f>
        <v>#N/A</v>
      </c>
      <c r="E188" s="49">
        <f>IF('Baby Growth Tracker'!$C$5="Male",Table!AA188,Table!AS188)</f>
        <v>9.200556881699999</v>
      </c>
      <c r="F188" s="49">
        <f>IF('Baby Growth Tracker'!$C$5="Male",Table!AB188,Table!AT188)</f>
        <v>9.4114151809999989</v>
      </c>
      <c r="G188" s="49">
        <f>IF('Baby Growth Tracker'!$C$5="Male",Table!AC188,Table!AU188)</f>
        <v>9.7506808854000013</v>
      </c>
      <c r="H188" s="49">
        <f>IF('Baby Growth Tracker'!$C$5="Male",Table!AD188,Table!AV188)</f>
        <v>10.360340385999999</v>
      </c>
      <c r="I188" s="49">
        <f>IF('Baby Growth Tracker'!$C$5="Male",Table!AE188,Table!AW188)</f>
        <v>11.107902896000001</v>
      </c>
      <c r="J188" s="49">
        <f>IF('Baby Growth Tracker'!$C$5="Male",Table!AF188,Table!AX188)</f>
        <v>11.940177336</v>
      </c>
      <c r="K188" s="49">
        <f>IF('Baby Growth Tracker'!$C$5="Male",Table!AG188,Table!AY188)</f>
        <v>12.772676697</v>
      </c>
      <c r="L188" s="49">
        <f>IF('Baby Growth Tracker'!$C$5="Male",Table!AH188,Table!AZ188)</f>
        <v>13.313609346</v>
      </c>
      <c r="M188" s="49">
        <f>IF('Baby Growth Tracker'!$C$5="Male",Table!AI188,Table!BA188)</f>
        <v>13.683687988999999</v>
      </c>
      <c r="N188" s="49" t="e">
        <f t="shared" si="6"/>
        <v>#N/A</v>
      </c>
      <c r="O188" s="50">
        <v>18.600000000000001</v>
      </c>
      <c r="P188" s="52" t="e">
        <f>VLOOKUP(Table!O188,'Baby Growth Tracker'!$D$14:$F$99,3,FALSE)</f>
        <v>#N/A</v>
      </c>
      <c r="Q188" s="49">
        <f>IF('Baby Growth Tracker'!$C$5="Male",Table!AJ188,Table!BB188)</f>
        <v>74.726405385952987</v>
      </c>
      <c r="R188" s="49">
        <f>IF('Baby Growth Tracker'!$C$5="Male",Table!AK188,Table!BC188)</f>
        <v>75.508392489688703</v>
      </c>
      <c r="S188" s="49">
        <f>IF('Baby Growth Tracker'!$C$5="Male",Table!AL188,Table!BD188)</f>
        <v>76.707744999868083</v>
      </c>
      <c r="T188" s="49">
        <f>IF('Baby Growth Tracker'!$C$5="Male",Table!AM188,Table!BE188)</f>
        <v>78.699240374655005</v>
      </c>
      <c r="U188" s="49">
        <f>IF('Baby Growth Tracker'!$C$5="Male",Table!AN188,Table!BF188)</f>
        <v>80.8941758765</v>
      </c>
      <c r="V188" s="49">
        <f>IF('Baby Growth Tracker'!$C$5="Male",Table!AO188,Table!BG188)</f>
        <v>83.07119105303876</v>
      </c>
      <c r="W188" s="49">
        <f>IF('Baby Growth Tracker'!$C$5="Male",Table!AP188,Table!BH188)</f>
        <v>85.015864242508997</v>
      </c>
      <c r="X188" s="49">
        <f>IF('Baby Growth Tracker'!$C$5="Male",Table!AQ188,Table!BI188)</f>
        <v>86.173235205862397</v>
      </c>
      <c r="Y188" s="49">
        <f>IF('Baby Growth Tracker'!$C$5="Male",Table!AR188,Table!BJ188)</f>
        <v>86.922336516479334</v>
      </c>
      <c r="Z188" s="49" t="e">
        <f t="shared" si="7"/>
        <v>#N/A</v>
      </c>
      <c r="AA188" s="49">
        <v>9.6734812191999993</v>
      </c>
      <c r="AB188" s="49">
        <v>9.9166659911000004</v>
      </c>
      <c r="AC188" s="49">
        <v>10.305041362000001</v>
      </c>
      <c r="AD188" s="49">
        <v>10.993821415000001</v>
      </c>
      <c r="AE188" s="49">
        <v>11.822197748000001</v>
      </c>
      <c r="AF188" s="49">
        <v>12.723371816</v>
      </c>
      <c r="AG188" s="49">
        <v>13.602744543</v>
      </c>
      <c r="AH188" s="49">
        <v>14.162482686999999</v>
      </c>
      <c r="AI188" s="49">
        <v>14.540217994000001</v>
      </c>
      <c r="AJ188" s="49">
        <v>76.552160652007331</v>
      </c>
      <c r="AK188" s="49">
        <v>77.278266600926614</v>
      </c>
      <c r="AL188" s="49">
        <v>78.407374820834491</v>
      </c>
      <c r="AM188" s="49">
        <v>80.324211028008691</v>
      </c>
      <c r="AN188" s="49">
        <v>82.498830853299992</v>
      </c>
      <c r="AO188" s="49">
        <v>84.721472190341558</v>
      </c>
      <c r="AP188" s="49">
        <v>86.763658021619833</v>
      </c>
      <c r="AQ188" s="49">
        <v>88.005008104533587</v>
      </c>
      <c r="AR188" s="49">
        <v>88.818939292388208</v>
      </c>
      <c r="AS188" s="53">
        <v>9.200556881699999</v>
      </c>
      <c r="AT188" s="53">
        <v>9.4114151809999989</v>
      </c>
      <c r="AU188" s="53">
        <v>9.7506808854000013</v>
      </c>
      <c r="AV188" s="53">
        <v>10.360340385999999</v>
      </c>
      <c r="AW188" s="53">
        <v>11.107902896000001</v>
      </c>
      <c r="AX188" s="53">
        <v>11.940177336</v>
      </c>
      <c r="AY188" s="53">
        <v>12.772676697</v>
      </c>
      <c r="AZ188" s="53">
        <v>13.313609346</v>
      </c>
      <c r="BA188" s="53">
        <v>13.683687988999999</v>
      </c>
      <c r="BB188" s="53">
        <v>74.726405385952987</v>
      </c>
      <c r="BC188" s="53">
        <v>75.508392489688703</v>
      </c>
      <c r="BD188" s="53">
        <v>76.707744999868083</v>
      </c>
      <c r="BE188" s="53">
        <v>78.699240374655005</v>
      </c>
      <c r="BF188" s="53">
        <v>80.8941758765</v>
      </c>
      <c r="BG188" s="53">
        <v>83.07119105303876</v>
      </c>
      <c r="BH188" s="53">
        <v>85.015864242508997</v>
      </c>
      <c r="BI188" s="53">
        <v>86.173235205862397</v>
      </c>
      <c r="BJ188" s="53">
        <v>86.922336516479334</v>
      </c>
    </row>
    <row r="189" spans="1:62">
      <c r="B189" s="54">
        <f t="shared" si="8"/>
        <v>561</v>
      </c>
      <c r="C189" s="50">
        <v>18.7</v>
      </c>
      <c r="D189" s="52" t="e">
        <f>VLOOKUP(Table!C189,'Baby Growth Tracker'!$D$14:$E$99,2,FALSE)</f>
        <v>#N/A</v>
      </c>
      <c r="E189" s="49">
        <f>IF('Baby Growth Tracker'!$C$5="Male",Table!AA189,Table!AS189)</f>
        <v>9.2168602533399984</v>
      </c>
      <c r="F189" s="49">
        <f>IF('Baby Growth Tracker'!$C$5="Male",Table!AB189,Table!AT189)</f>
        <v>9.4279552625499985</v>
      </c>
      <c r="G189" s="49">
        <f>IF('Baby Growth Tracker'!$C$5="Male",Table!AC189,Table!AU189)</f>
        <v>9.7676402643700015</v>
      </c>
      <c r="H189" s="49">
        <f>IF('Baby Growth Tracker'!$C$5="Male",Table!AD189,Table!AV189)</f>
        <v>10.378176121099999</v>
      </c>
      <c r="I189" s="49">
        <f>IF('Baby Growth Tracker'!$C$5="Male",Table!AE189,Table!AW189)</f>
        <v>11.1270371605</v>
      </c>
      <c r="J189" s="49">
        <f>IF('Baby Growth Tracker'!$C$5="Male",Table!AF189,Table!AX189)</f>
        <v>11.961059500399999</v>
      </c>
      <c r="K189" s="49">
        <f>IF('Baby Growth Tracker'!$C$5="Male",Table!AG189,Table!AY189)</f>
        <v>12.7956373782</v>
      </c>
      <c r="L189" s="49">
        <f>IF('Baby Growth Tracker'!$C$5="Male",Table!AH189,Table!AZ189)</f>
        <v>13.338102338900001</v>
      </c>
      <c r="M189" s="49">
        <f>IF('Baby Growth Tracker'!$C$5="Male",Table!AI189,Table!BA189)</f>
        <v>13.709313274699999</v>
      </c>
      <c r="N189" s="49" t="e">
        <f t="shared" si="6"/>
        <v>#N/A</v>
      </c>
      <c r="O189" s="50">
        <v>18.7</v>
      </c>
      <c r="P189" s="52" t="e">
        <f>VLOOKUP(Table!O189,'Baby Growth Tracker'!$D$14:$F$99,3,FALSE)</f>
        <v>#N/A</v>
      </c>
      <c r="Q189" s="49">
        <f>IF('Baby Growth Tracker'!$C$5="Male",Table!AJ189,Table!BB189)</f>
        <v>74.813500961053208</v>
      </c>
      <c r="R189" s="49">
        <f>IF('Baby Growth Tracker'!$C$5="Male",Table!AK189,Table!BC189)</f>
        <v>75.596426297244989</v>
      </c>
      <c r="S189" s="49">
        <f>IF('Baby Growth Tracker'!$C$5="Male",Table!AL189,Table!BD189)</f>
        <v>76.797284727688535</v>
      </c>
      <c r="T189" s="49">
        <f>IF('Baby Growth Tracker'!$C$5="Male",Table!AM189,Table!BE189)</f>
        <v>78.791455908727016</v>
      </c>
      <c r="U189" s="49">
        <f>IF('Baby Growth Tracker'!$C$5="Male",Table!AN189,Table!BF189)</f>
        <v>80.989587052719997</v>
      </c>
      <c r="V189" s="49">
        <f>IF('Baby Growth Tracker'!$C$5="Male",Table!AO189,Table!BG189)</f>
        <v>83.170019065079003</v>
      </c>
      <c r="W189" s="49">
        <f>IF('Baby Growth Tracker'!$C$5="Male",Table!AP189,Table!BH189)</f>
        <v>85.117946365925974</v>
      </c>
      <c r="X189" s="49">
        <f>IF('Baby Growth Tracker'!$C$5="Male",Table!AQ189,Table!BI189)</f>
        <v>86.277342224647114</v>
      </c>
      <c r="Y189" s="49">
        <f>IF('Baby Growth Tracker'!$C$5="Male",Table!AR189,Table!BJ189)</f>
        <v>87.027788604041149</v>
      </c>
      <c r="Z189" s="49" t="e">
        <f t="shared" si="7"/>
        <v>#N/A</v>
      </c>
      <c r="AA189" s="49">
        <v>9.6879876513999985</v>
      </c>
      <c r="AB189" s="49">
        <v>9.9315016432000007</v>
      </c>
      <c r="AC189" s="49">
        <v>10.320402904000002</v>
      </c>
      <c r="AD189" s="49">
        <v>11.010116210000001</v>
      </c>
      <c r="AE189" s="49">
        <v>11.839616476000002</v>
      </c>
      <c r="AF189" s="49">
        <v>12.742015842000001</v>
      </c>
      <c r="AG189" s="49">
        <v>13.622587436</v>
      </c>
      <c r="AH189" s="49">
        <v>14.183090563999999</v>
      </c>
      <c r="AI189" s="49">
        <v>14.561343008000001</v>
      </c>
      <c r="AJ189" s="49">
        <v>76.633111730493084</v>
      </c>
      <c r="AK189" s="49">
        <v>77.361051232523423</v>
      </c>
      <c r="AL189" s="49">
        <v>78.492818492899033</v>
      </c>
      <c r="AM189" s="49">
        <v>80.413636656196672</v>
      </c>
      <c r="AN189" s="49">
        <v>82.591970363839991</v>
      </c>
      <c r="AO189" s="49">
        <v>84.817534874622112</v>
      </c>
      <c r="AP189" s="49">
        <v>86.861638036950339</v>
      </c>
      <c r="AQ189" s="49">
        <v>88.103797630337951</v>
      </c>
      <c r="AR189" s="49">
        <v>88.918114652036607</v>
      </c>
      <c r="AS189" s="53">
        <v>9.2168602533399984</v>
      </c>
      <c r="AT189" s="53">
        <v>9.4279552625499985</v>
      </c>
      <c r="AU189" s="53">
        <v>9.7676402643700015</v>
      </c>
      <c r="AV189" s="53">
        <v>10.378176121099999</v>
      </c>
      <c r="AW189" s="53">
        <v>11.1270371605</v>
      </c>
      <c r="AX189" s="53">
        <v>11.961059500399999</v>
      </c>
      <c r="AY189" s="53">
        <v>12.7956373782</v>
      </c>
      <c r="AZ189" s="53">
        <v>13.338102338900001</v>
      </c>
      <c r="BA189" s="53">
        <v>13.709313274699999</v>
      </c>
      <c r="BB189" s="53">
        <v>74.813500961053208</v>
      </c>
      <c r="BC189" s="53">
        <v>75.596426297244989</v>
      </c>
      <c r="BD189" s="53">
        <v>76.797284727688535</v>
      </c>
      <c r="BE189" s="53">
        <v>78.791455908727016</v>
      </c>
      <c r="BF189" s="53">
        <v>80.989587052719997</v>
      </c>
      <c r="BG189" s="53">
        <v>83.170019065079003</v>
      </c>
      <c r="BH189" s="53">
        <v>85.117946365925974</v>
      </c>
      <c r="BI189" s="53">
        <v>86.277342224647114</v>
      </c>
      <c r="BJ189" s="53">
        <v>87.027788604041149</v>
      </c>
    </row>
    <row r="190" spans="1:62">
      <c r="B190" s="54">
        <f t="shared" si="8"/>
        <v>564</v>
      </c>
      <c r="C190" s="50">
        <v>18.8</v>
      </c>
      <c r="D190" s="52" t="e">
        <f>VLOOKUP(Table!C190,'Baby Growth Tracker'!$D$14:$E$99,2,FALSE)</f>
        <v>#N/A</v>
      </c>
      <c r="E190" s="49">
        <f>IF('Baby Growth Tracker'!$C$5="Male",Table!AA190,Table!AS190)</f>
        <v>9.2330713846449992</v>
      </c>
      <c r="F190" s="49">
        <f>IF('Baby Growth Tracker'!$C$5="Male",Table!AB190,Table!AT190)</f>
        <v>9.4444037910679981</v>
      </c>
      <c r="G190" s="49">
        <f>IF('Baby Growth Tracker'!$C$5="Male",Table!AC190,Table!AU190)</f>
        <v>9.784509182582001</v>
      </c>
      <c r="H190" s="49">
        <f>IF('Baby Growth Tracker'!$C$5="Male",Table!AD190,Table!AV190)</f>
        <v>10.395923371359999</v>
      </c>
      <c r="I190" s="49">
        <f>IF('Baby Growth Tracker'!$C$5="Male",Table!AE190,Table!AW190)</f>
        <v>11.146085550880001</v>
      </c>
      <c r="J190" s="49">
        <f>IF('Baby Growth Tracker'!$C$5="Male",Table!AF190,Table!AX190)</f>
        <v>11.98185925584</v>
      </c>
      <c r="K190" s="49">
        <f>IF('Baby Growth Tracker'!$C$5="Male",Table!AG190,Table!AY190)</f>
        <v>12.81852011899</v>
      </c>
      <c r="L190" s="49">
        <f>IF('Baby Growth Tracker'!$C$5="Male",Table!AH190,Table!AZ190)</f>
        <v>13.362521052450001</v>
      </c>
      <c r="M190" s="49">
        <f>IF('Baby Growth Tracker'!$C$5="Male",Table!AI190,Table!BA190)</f>
        <v>13.734867213259999</v>
      </c>
      <c r="N190" s="49" t="e">
        <f t="shared" si="6"/>
        <v>#N/A</v>
      </c>
      <c r="O190" s="50">
        <v>18.8</v>
      </c>
      <c r="P190" s="52" t="e">
        <f>VLOOKUP(Table!O190,'Baby Growth Tracker'!$D$14:$F$99,3,FALSE)</f>
        <v>#N/A</v>
      </c>
      <c r="Q190" s="49">
        <f>IF('Baby Growth Tracker'!$C$5="Male",Table!AJ190,Table!BB190)</f>
        <v>74.900364559439893</v>
      </c>
      <c r="R190" s="49">
        <f>IF('Baby Growth Tracker'!$C$5="Male",Table!AK190,Table!BC190)</f>
        <v>75.684225672177178</v>
      </c>
      <c r="S190" s="49">
        <f>IF('Baby Growth Tracker'!$C$5="Male",Table!AL190,Table!BD190)</f>
        <v>76.886586511524769</v>
      </c>
      <c r="T190" s="49">
        <f>IF('Baby Growth Tracker'!$C$5="Male",Table!AM190,Table!BE190)</f>
        <v>78.883428388836322</v>
      </c>
      <c r="U190" s="49">
        <f>IF('Baby Growth Tracker'!$C$5="Male",Table!AN190,Table!BF190)</f>
        <v>81.084750652422997</v>
      </c>
      <c r="V190" s="49">
        <f>IF('Baby Growth Tracker'!$C$5="Male",Table!AO190,Table!BG190)</f>
        <v>83.268596237847262</v>
      </c>
      <c r="W190" s="49">
        <f>IF('Baby Growth Tracker'!$C$5="Male",Table!AP190,Table!BH190)</f>
        <v>85.219775819782328</v>
      </c>
      <c r="X190" s="49">
        <f>IF('Baby Growth Tracker'!$C$5="Male",Table!AQ190,Table!BI190)</f>
        <v>86.381195988433518</v>
      </c>
      <c r="Y190" s="49">
        <f>IF('Baby Growth Tracker'!$C$5="Male",Table!AR190,Table!BJ190)</f>
        <v>87.132987262934591</v>
      </c>
      <c r="Z190" s="49" t="e">
        <f t="shared" si="7"/>
        <v>#N/A</v>
      </c>
      <c r="AA190" s="49">
        <v>9.7024940835999978</v>
      </c>
      <c r="AB190" s="49">
        <v>9.9463372953000011</v>
      </c>
      <c r="AC190" s="49">
        <v>10.335764446000002</v>
      </c>
      <c r="AD190" s="49">
        <v>11.026411005000002</v>
      </c>
      <c r="AE190" s="49">
        <v>11.857035204000002</v>
      </c>
      <c r="AF190" s="49">
        <v>12.760659868000001</v>
      </c>
      <c r="AG190" s="49">
        <v>13.642430329</v>
      </c>
      <c r="AH190" s="49">
        <v>14.203698440999998</v>
      </c>
      <c r="AI190" s="49">
        <v>14.582468022000002</v>
      </c>
      <c r="AJ190" s="49">
        <v>76.713811497069301</v>
      </c>
      <c r="AK190" s="49">
        <v>77.443585880109396</v>
      </c>
      <c r="AL190" s="49">
        <v>78.578013193859078</v>
      </c>
      <c r="AM190" s="49">
        <v>80.502812631804005</v>
      </c>
      <c r="AN190" s="49">
        <v>82.684856865809991</v>
      </c>
      <c r="AO190" s="49">
        <v>84.913339641789008</v>
      </c>
      <c r="AP190" s="49">
        <v>86.959355473397679</v>
      </c>
      <c r="AQ190" s="49">
        <v>88.202322114803223</v>
      </c>
      <c r="AR190" s="49">
        <v>89.017023637336166</v>
      </c>
      <c r="AS190" s="53">
        <v>9.2330713846449992</v>
      </c>
      <c r="AT190" s="53">
        <v>9.4444037910679981</v>
      </c>
      <c r="AU190" s="53">
        <v>9.784509182582001</v>
      </c>
      <c r="AV190" s="53">
        <v>10.395923371359999</v>
      </c>
      <c r="AW190" s="53">
        <v>11.146085550880001</v>
      </c>
      <c r="AX190" s="53">
        <v>11.98185925584</v>
      </c>
      <c r="AY190" s="53">
        <v>12.81852011899</v>
      </c>
      <c r="AZ190" s="53">
        <v>13.362521052450001</v>
      </c>
      <c r="BA190" s="53">
        <v>13.734867213259999</v>
      </c>
      <c r="BB190" s="53">
        <v>74.900364559439893</v>
      </c>
      <c r="BC190" s="53">
        <v>75.684225672177178</v>
      </c>
      <c r="BD190" s="53">
        <v>76.886586511524769</v>
      </c>
      <c r="BE190" s="53">
        <v>78.883428388836322</v>
      </c>
      <c r="BF190" s="53">
        <v>81.084750652422997</v>
      </c>
      <c r="BG190" s="53">
        <v>83.268596237847262</v>
      </c>
      <c r="BH190" s="53">
        <v>85.219775819782328</v>
      </c>
      <c r="BI190" s="53">
        <v>86.381195988433518</v>
      </c>
      <c r="BJ190" s="53">
        <v>87.132987262934591</v>
      </c>
    </row>
    <row r="191" spans="1:62">
      <c r="B191" s="54">
        <f t="shared" si="8"/>
        <v>567</v>
      </c>
      <c r="C191" s="50">
        <v>18.899999999999999</v>
      </c>
      <c r="D191" s="52" t="e">
        <f>VLOOKUP(Table!C191,'Baby Growth Tracker'!$D$14:$E$99,2,FALSE)</f>
        <v>#N/A</v>
      </c>
      <c r="E191" s="49">
        <f>IF('Baby Growth Tracker'!$C$5="Male",Table!AA191,Table!AS191)</f>
        <v>9.2491913710862992</v>
      </c>
      <c r="F191" s="49">
        <f>IF('Baby Growth Tracker'!$C$5="Male",Table!AB191,Table!AT191)</f>
        <v>9.4607618753858986</v>
      </c>
      <c r="G191" s="49">
        <f>IF('Baby Growth Tracker'!$C$5="Male",Table!AC191,Table!AU191)</f>
        <v>9.8012887715729011</v>
      </c>
      <c r="H191" s="49">
        <f>IF('Baby Growth Tracker'!$C$5="Male",Table!AD191,Table!AV191)</f>
        <v>10.413583312676</v>
      </c>
      <c r="I191" s="49">
        <f>IF('Baby Growth Tracker'!$C$5="Male",Table!AE191,Table!AW191)</f>
        <v>11.165049303058</v>
      </c>
      <c r="J191" s="49">
        <f>IF('Baby Growth Tracker'!$C$5="Male",Table!AF191,Table!AX191)</f>
        <v>12.002577912014001</v>
      </c>
      <c r="K191" s="49">
        <f>IF('Baby Growth Tracker'!$C$5="Male",Table!AG191,Table!AY191)</f>
        <v>12.841326310331999</v>
      </c>
      <c r="L191" s="49">
        <f>IF('Baby Growth Tracker'!$C$5="Male",Table!AH191,Table!AZ191)</f>
        <v>13.386866935028001</v>
      </c>
      <c r="M191" s="49">
        <f>IF('Baby Growth Tracker'!$C$5="Male",Table!AI191,Table!BA191)</f>
        <v>13.760351294830999</v>
      </c>
      <c r="N191" s="49" t="e">
        <f t="shared" si="6"/>
        <v>#N/A</v>
      </c>
      <c r="O191" s="50">
        <v>18.899999999999999</v>
      </c>
      <c r="P191" s="52" t="e">
        <f>VLOOKUP(Table!O191,'Baby Growth Tracker'!$D$14:$F$99,3,FALSE)</f>
        <v>#N/A</v>
      </c>
      <c r="Q191" s="49">
        <f>IF('Baby Growth Tracker'!$C$5="Male",Table!AJ191,Table!BB191)</f>
        <v>74.986997872245766</v>
      </c>
      <c r="R191" s="49">
        <f>IF('Baby Growth Tracker'!$C$5="Male",Table!AK191,Table!BC191)</f>
        <v>75.771792326965894</v>
      </c>
      <c r="S191" s="49">
        <f>IF('Baby Growth Tracker'!$C$5="Male",Table!AL191,Table!BD191)</f>
        <v>76.975652091175704</v>
      </c>
      <c r="T191" s="49">
        <f>IF('Baby Growth Tracker'!$C$5="Male",Table!AM191,Table!BE191)</f>
        <v>78.975159586267409</v>
      </c>
      <c r="U191" s="49">
        <f>IF('Baby Growth Tracker'!$C$5="Male",Table!AN191,Table!BF191)</f>
        <v>81.179668462755998</v>
      </c>
      <c r="V191" s="49">
        <f>IF('Baby Growth Tracker'!$C$5="Male",Table!AO191,Table!BG191)</f>
        <v>83.366924356195852</v>
      </c>
      <c r="W191" s="49">
        <f>IF('Baby Growth Tracker'!$C$5="Male",Table!AP191,Table!BH191)</f>
        <v>85.321354372921022</v>
      </c>
      <c r="X191" s="49">
        <f>IF('Baby Growth Tracker'!$C$5="Male",Table!AQ191,Table!BI191)</f>
        <v>86.484798250732936</v>
      </c>
      <c r="Y191" s="49">
        <f>IF('Baby Growth Tracker'!$C$5="Male",Table!AR191,Table!BJ191)</f>
        <v>87.237934234567078</v>
      </c>
      <c r="Z191" s="49" t="e">
        <f t="shared" si="7"/>
        <v>#N/A</v>
      </c>
      <c r="AA191" s="49">
        <v>9.717000515799997</v>
      </c>
      <c r="AB191" s="49">
        <v>9.9611729474000015</v>
      </c>
      <c r="AC191" s="49">
        <v>10.351125988000003</v>
      </c>
      <c r="AD191" s="49">
        <v>11.042705800000002</v>
      </c>
      <c r="AE191" s="49">
        <v>11.874453932000003</v>
      </c>
      <c r="AF191" s="49">
        <v>12.779303894000002</v>
      </c>
      <c r="AG191" s="49">
        <v>13.662273222</v>
      </c>
      <c r="AH191" s="49">
        <v>14.224306317999998</v>
      </c>
      <c r="AI191" s="49">
        <v>14.603593036000003</v>
      </c>
      <c r="AJ191" s="49">
        <v>76.794261910403549</v>
      </c>
      <c r="AK191" s="49">
        <v>77.525872486558853</v>
      </c>
      <c r="AL191" s="49">
        <v>78.662960844060052</v>
      </c>
      <c r="AM191" s="49">
        <v>80.591740846362626</v>
      </c>
      <c r="AN191" s="49">
        <v>82.777492237409291</v>
      </c>
      <c r="AO191" s="49">
        <v>85.008888379891104</v>
      </c>
      <c r="AP191" s="49">
        <v>87.056812247089255</v>
      </c>
      <c r="AQ191" s="49">
        <v>88.300583498030974</v>
      </c>
      <c r="AR191" s="49">
        <v>89.115668206058615</v>
      </c>
      <c r="AS191" s="53">
        <v>9.2491913710862992</v>
      </c>
      <c r="AT191" s="53">
        <v>9.4607618753858986</v>
      </c>
      <c r="AU191" s="53">
        <v>9.8012887715729011</v>
      </c>
      <c r="AV191" s="53">
        <v>10.413583312676</v>
      </c>
      <c r="AW191" s="53">
        <v>11.165049303058</v>
      </c>
      <c r="AX191" s="53">
        <v>12.002577912014001</v>
      </c>
      <c r="AY191" s="53">
        <v>12.841326310331999</v>
      </c>
      <c r="AZ191" s="53">
        <v>13.386866935028001</v>
      </c>
      <c r="BA191" s="53">
        <v>13.760351294830999</v>
      </c>
      <c r="BB191" s="53">
        <v>74.986997872245766</v>
      </c>
      <c r="BC191" s="53">
        <v>75.771792326965894</v>
      </c>
      <c r="BD191" s="53">
        <v>76.975652091175704</v>
      </c>
      <c r="BE191" s="53">
        <v>78.975159586267409</v>
      </c>
      <c r="BF191" s="53">
        <v>81.179668462755998</v>
      </c>
      <c r="BG191" s="53">
        <v>83.366924356195852</v>
      </c>
      <c r="BH191" s="53">
        <v>85.321354372921022</v>
      </c>
      <c r="BI191" s="53">
        <v>86.484798250732936</v>
      </c>
      <c r="BJ191" s="53">
        <v>87.237934234567078</v>
      </c>
    </row>
    <row r="192" spans="1:62">
      <c r="A192" s="49" t="s">
        <v>11</v>
      </c>
      <c r="B192" s="54">
        <f t="shared" si="8"/>
        <v>570</v>
      </c>
      <c r="C192" s="50">
        <v>19</v>
      </c>
      <c r="D192" s="52" t="e">
        <f>VLOOKUP(Table!C192,'Baby Growth Tracker'!$D$14:$E$99,2,FALSE)</f>
        <v>#N/A</v>
      </c>
      <c r="E192" s="49">
        <f>IF('Baby Growth Tracker'!$C$5="Male",Table!AA192,Table!AS192)</f>
        <v>9.2652212999224091</v>
      </c>
      <c r="F192" s="49">
        <f>IF('Baby Growth Tracker'!$C$5="Male",Table!AB192,Table!AT192)</f>
        <v>9.4770306157940585</v>
      </c>
      <c r="G192" s="49">
        <f>IF('Baby Growth Tracker'!$C$5="Male",Table!AC192,Table!AU192)</f>
        <v>9.8179801537950002</v>
      </c>
      <c r="H192" s="49">
        <f>IF('Baby Growth Tracker'!$C$5="Male",Table!AD192,Table!AV192)</f>
        <v>10.4311571108419</v>
      </c>
      <c r="I192" s="49">
        <f>IF('Baby Growth Tracker'!$C$5="Male",Table!AE192,Table!AW192)</f>
        <v>11.183929641564699</v>
      </c>
      <c r="J192" s="49">
        <f>IF('Baby Growth Tracker'!$C$5="Male",Table!AF192,Table!AX192)</f>
        <v>12.0232167657598</v>
      </c>
      <c r="K192" s="49">
        <f>IF('Baby Growth Tracker'!$C$5="Male",Table!AG192,Table!AY192)</f>
        <v>12.864057328863799</v>
      </c>
      <c r="L192" s="49">
        <f>IF('Baby Growth Tracker'!$C$5="Male",Table!AH192,Table!AZ192)</f>
        <v>13.411141419751202</v>
      </c>
      <c r="M192" s="49">
        <f>IF('Baby Growth Tracker'!$C$5="Male",Table!AI192,Table!BA192)</f>
        <v>13.785766993671698</v>
      </c>
      <c r="N192" s="49" t="e">
        <f t="shared" si="6"/>
        <v>#N/A</v>
      </c>
      <c r="O192" s="50">
        <v>19</v>
      </c>
      <c r="P192" s="52" t="e">
        <f>VLOOKUP(Table!O192,'Baby Growth Tracker'!$D$14:$F$99,3,FALSE)</f>
        <v>#N/A</v>
      </c>
      <c r="Q192" s="49">
        <f>IF('Baby Growth Tracker'!$C$5="Male",Table!AJ192,Table!BB192)</f>
        <v>75.073402571257375</v>
      </c>
      <c r="R192" s="49">
        <f>IF('Baby Growth Tracker'!$C$5="Male",Table!AK192,Table!BC192)</f>
        <v>75.85912795446815</v>
      </c>
      <c r="S192" s="49">
        <f>IF('Baby Growth Tracker'!$C$5="Male",Table!AL192,Table!BD192)</f>
        <v>77.064483186485617</v>
      </c>
      <c r="T192" s="49">
        <f>IF('Baby Growth Tracker'!$C$5="Male",Table!AM192,Table!BE192)</f>
        <v>79.066651252034546</v>
      </c>
      <c r="U192" s="49">
        <f>IF('Baby Growth Tracker'!$C$5="Male",Table!AN192,Table!BF192)</f>
        <v>81.274342250553474</v>
      </c>
      <c r="V192" s="49">
        <f>IF('Baby Growth Tracker'!$C$5="Male",Table!AO192,Table!BG192)</f>
        <v>83.465005184902736</v>
      </c>
      <c r="W192" s="49">
        <f>IF('Baby Growth Tracker'!$C$5="Male",Table!AP192,Table!BH192)</f>
        <v>85.422683774532601</v>
      </c>
      <c r="X192" s="49">
        <f>IF('Baby Growth Tracker'!$C$5="Male",Table!AQ192,Table!BI192)</f>
        <v>86.588150745740137</v>
      </c>
      <c r="Y192" s="49">
        <f>IF('Baby Growth Tracker'!$C$5="Male",Table!AR192,Table!BJ192)</f>
        <v>87.342631241278212</v>
      </c>
      <c r="Z192" s="49" t="e">
        <f t="shared" si="7"/>
        <v>#N/A</v>
      </c>
      <c r="AA192" s="49">
        <v>9.7315069479999998</v>
      </c>
      <c r="AB192" s="49">
        <v>9.9760085995000001</v>
      </c>
      <c r="AC192" s="49">
        <v>10.366487530000001</v>
      </c>
      <c r="AD192" s="49">
        <v>11.059000595000001</v>
      </c>
      <c r="AE192" s="49">
        <v>11.891872660000001</v>
      </c>
      <c r="AF192" s="49">
        <v>12.797947919999999</v>
      </c>
      <c r="AG192" s="49">
        <v>13.682116114999999</v>
      </c>
      <c r="AH192" s="49">
        <v>14.244914195</v>
      </c>
      <c r="AI192" s="49">
        <v>14.62471805</v>
      </c>
      <c r="AJ192" s="49">
        <v>76.874464905697948</v>
      </c>
      <c r="AK192" s="49">
        <v>77.607912971555706</v>
      </c>
      <c r="AL192" s="49">
        <v>78.74766334106036</v>
      </c>
      <c r="AM192" s="49">
        <v>80.680423169206577</v>
      </c>
      <c r="AN192" s="49">
        <v>82.869878335087421</v>
      </c>
      <c r="AO192" s="49">
        <v>85.104182955341429</v>
      </c>
      <c r="AP192" s="49">
        <v>87.154010252239431</v>
      </c>
      <c r="AQ192" s="49">
        <v>88.398583697844657</v>
      </c>
      <c r="AR192" s="49">
        <v>89.214050293376161</v>
      </c>
      <c r="AS192" s="53">
        <v>9.2652212999224091</v>
      </c>
      <c r="AT192" s="53">
        <v>9.4770306157940585</v>
      </c>
      <c r="AU192" s="53">
        <v>9.8179801537950002</v>
      </c>
      <c r="AV192" s="53">
        <v>10.4311571108419</v>
      </c>
      <c r="AW192" s="53">
        <v>11.183929641564699</v>
      </c>
      <c r="AX192" s="53">
        <v>12.0232167657598</v>
      </c>
      <c r="AY192" s="53">
        <v>12.864057328863799</v>
      </c>
      <c r="AZ192" s="53">
        <v>13.411141419751202</v>
      </c>
      <c r="BA192" s="53">
        <v>13.785766993671698</v>
      </c>
      <c r="BB192" s="53">
        <v>75.073402571257375</v>
      </c>
      <c r="BC192" s="53">
        <v>75.85912795446815</v>
      </c>
      <c r="BD192" s="53">
        <v>77.064483186485617</v>
      </c>
      <c r="BE192" s="53">
        <v>79.066651252034546</v>
      </c>
      <c r="BF192" s="53">
        <v>81.274342250553474</v>
      </c>
      <c r="BG192" s="53">
        <v>83.465005184902736</v>
      </c>
      <c r="BH192" s="53">
        <v>85.422683774532601</v>
      </c>
      <c r="BI192" s="53">
        <v>86.588150745740137</v>
      </c>
      <c r="BJ192" s="53">
        <v>87.342631241278212</v>
      </c>
    </row>
    <row r="193" spans="1:62">
      <c r="B193" s="54">
        <f t="shared" si="8"/>
        <v>573</v>
      </c>
      <c r="C193" s="50">
        <v>19.100000000000001</v>
      </c>
      <c r="D193" s="52" t="e">
        <f>VLOOKUP(Table!C193,'Baby Growth Tracker'!$D$14:$E$99,2,FALSE)</f>
        <v>#N/A</v>
      </c>
      <c r="E193" s="49">
        <f>IF('Baby Growth Tracker'!$C$5="Male",Table!AA193,Table!AS193)</f>
        <v>9.2811622502398308</v>
      </c>
      <c r="F193" s="49">
        <f>IF('Baby Growth Tracker'!$C$5="Male",Table!AB193,Table!AT193)</f>
        <v>9.493211104085713</v>
      </c>
      <c r="G193" s="49">
        <f>IF('Baby Growth Tracker'!$C$5="Male",Table!AC193,Table!AU193)</f>
        <v>9.834584442666312</v>
      </c>
      <c r="H193" s="49">
        <f>IF('Baby Growth Tracker'!$C$5="Male",Table!AD193,Table!AV193)</f>
        <v>10.448645921611121</v>
      </c>
      <c r="I193" s="49">
        <f>IF('Baby Growth Tracker'!$C$5="Male",Table!AE193,Table!AW193)</f>
        <v>11.202727779617939</v>
      </c>
      <c r="J193" s="49">
        <f>IF('Baby Growth Tracker'!$C$5="Male",Table!AF193,Table!AX193)</f>
        <v>12.04377710114834</v>
      </c>
      <c r="K193" s="49">
        <f>IF('Baby Growth Tracker'!$C$5="Male",Table!AG193,Table!AY193)</f>
        <v>12.886714537002169</v>
      </c>
      <c r="L193" s="49">
        <f>IF('Baby Growth Tracker'!$C$5="Male",Table!AH193,Table!AZ193)</f>
        <v>13.435345924586652</v>
      </c>
      <c r="M193" s="49">
        <f>IF('Baby Growth Tracker'!$C$5="Male",Table!AI193,Table!BA193)</f>
        <v>13.811115768264539</v>
      </c>
      <c r="N193" s="49" t="e">
        <f t="shared" si="6"/>
        <v>#N/A</v>
      </c>
      <c r="O193" s="50">
        <v>19.100000000000001</v>
      </c>
      <c r="P193" s="52" t="e">
        <f>VLOOKUP(Table!O193,'Baby Growth Tracker'!$D$14:$F$99,3,FALSE)</f>
        <v>#N/A</v>
      </c>
      <c r="Q193" s="49">
        <f>IF('Baby Growth Tracker'!$C$5="Male",Table!AJ193,Table!BB193)</f>
        <v>75.159580309214377</v>
      </c>
      <c r="R193" s="49">
        <f>IF('Baby Growth Tracker'!$C$5="Male",Table!AK193,Table!BC193)</f>
        <v>75.946234228218898</v>
      </c>
      <c r="S193" s="49">
        <f>IF('Baby Growth Tracker'!$C$5="Male",Table!AL193,Table!BD193)</f>
        <v>77.15308149764806</v>
      </c>
      <c r="T193" s="49">
        <f>IF('Baby Growth Tracker'!$C$5="Male",Table!AM193,Table!BE193)</f>
        <v>79.1579051171868</v>
      </c>
      <c r="U193" s="49">
        <f>IF('Baby Growth Tracker'!$C$5="Male",Table!AN193,Table!BF193)</f>
        <v>81.368773762640259</v>
      </c>
      <c r="V193" s="49">
        <f>IF('Baby Growth Tracker'!$C$5="Male",Table!AO193,Table!BG193)</f>
        <v>83.562840468969512</v>
      </c>
      <c r="W193" s="49">
        <f>IF('Baby Growth Tracker'!$C$5="Male",Table!AP193,Table!BH193)</f>
        <v>85.523765754446785</v>
      </c>
      <c r="X193" s="49">
        <f>IF('Baby Growth Tracker'!$C$5="Male",Table!AQ193,Table!BI193)</f>
        <v>86.691255188620374</v>
      </c>
      <c r="Y193" s="49">
        <f>IF('Baby Growth Tracker'!$C$5="Male",Table!AR193,Table!BJ193)</f>
        <v>87.447079986623649</v>
      </c>
      <c r="Z193" s="49" t="e">
        <f t="shared" si="7"/>
        <v>#N/A</v>
      </c>
      <c r="AA193" s="49">
        <v>9.7460133801999991</v>
      </c>
      <c r="AB193" s="49">
        <v>9.9908442516000004</v>
      </c>
      <c r="AC193" s="49">
        <v>10.381849072</v>
      </c>
      <c r="AD193" s="49">
        <v>11.075295390000001</v>
      </c>
      <c r="AE193" s="49">
        <v>11.909291388</v>
      </c>
      <c r="AF193" s="49">
        <v>12.816591945999999</v>
      </c>
      <c r="AG193" s="49">
        <v>13.701959007999999</v>
      </c>
      <c r="AH193" s="49">
        <v>14.265522072</v>
      </c>
      <c r="AI193" s="49">
        <v>14.645843064000001</v>
      </c>
      <c r="AJ193" s="49">
        <v>76.954422395125079</v>
      </c>
      <c r="AK193" s="49">
        <v>77.689709231991117</v>
      </c>
      <c r="AL193" s="49">
        <v>78.832122559979197</v>
      </c>
      <c r="AM193" s="49">
        <v>80.768861447761452</v>
      </c>
      <c r="AN193" s="49">
        <v>82.962016993806202</v>
      </c>
      <c r="AO193" s="49">
        <v>85.199225213193216</v>
      </c>
      <c r="AP193" s="49">
        <v>87.250951361475842</v>
      </c>
      <c r="AQ193" s="49">
        <v>88.49632461016418</v>
      </c>
      <c r="AR193" s="49">
        <v>89.312171812274926</v>
      </c>
      <c r="AS193" s="53">
        <v>9.2811622502398308</v>
      </c>
      <c r="AT193" s="53">
        <v>9.493211104085713</v>
      </c>
      <c r="AU193" s="53">
        <v>9.834584442666312</v>
      </c>
      <c r="AV193" s="53">
        <v>10.448645921611121</v>
      </c>
      <c r="AW193" s="53">
        <v>11.202727779617939</v>
      </c>
      <c r="AX193" s="53">
        <v>12.04377710114834</v>
      </c>
      <c r="AY193" s="53">
        <v>12.886714537002169</v>
      </c>
      <c r="AZ193" s="53">
        <v>13.435345924586652</v>
      </c>
      <c r="BA193" s="53">
        <v>13.811115768264539</v>
      </c>
      <c r="BB193" s="53">
        <v>75.159580309214377</v>
      </c>
      <c r="BC193" s="53">
        <v>75.946234228218898</v>
      </c>
      <c r="BD193" s="53">
        <v>77.15308149764806</v>
      </c>
      <c r="BE193" s="53">
        <v>79.1579051171868</v>
      </c>
      <c r="BF193" s="53">
        <v>81.368773762640259</v>
      </c>
      <c r="BG193" s="53">
        <v>83.562840468969512</v>
      </c>
      <c r="BH193" s="53">
        <v>85.523765754446785</v>
      </c>
      <c r="BI193" s="53">
        <v>86.691255188620374</v>
      </c>
      <c r="BJ193" s="53">
        <v>87.447079986623649</v>
      </c>
    </row>
    <row r="194" spans="1:62">
      <c r="B194" s="54">
        <f t="shared" si="8"/>
        <v>576</v>
      </c>
      <c r="C194" s="50">
        <v>19.2</v>
      </c>
      <c r="D194" s="52" t="e">
        <f>VLOOKUP(Table!C194,'Baby Growth Tracker'!$D$14:$E$99,2,FALSE)</f>
        <v>#N/A</v>
      </c>
      <c r="E194" s="49">
        <f>IF('Baby Growth Tracker'!$C$5="Male",Table!AA194,Table!AS194)</f>
        <v>9.2970152929937058</v>
      </c>
      <c r="F194" s="49">
        <f>IF('Baby Growth Tracker'!$C$5="Male",Table!AB194,Table!AT194)</f>
        <v>9.5093044236012396</v>
      </c>
      <c r="G194" s="49">
        <f>IF('Baby Growth Tracker'!$C$5="Male",Table!AC194,Table!AU194)</f>
        <v>9.8511027426206823</v>
      </c>
      <c r="H194" s="49">
        <f>IF('Baby Growth Tracker'!$C$5="Male",Table!AD194,Table!AV194)</f>
        <v>10.466050890757945</v>
      </c>
      <c r="I194" s="49">
        <f>IF('Baby Growth Tracker'!$C$5="Male",Table!AE194,Table!AW194)</f>
        <v>11.221444919196866</v>
      </c>
      <c r="J194" s="49">
        <f>IF('Baby Growth Tracker'!$C$5="Male",Table!AF194,Table!AX194)</f>
        <v>12.064260189572593</v>
      </c>
      <c r="K194" s="49">
        <f>IF('Baby Growth Tracker'!$C$5="Male",Table!AG194,Table!AY194)</f>
        <v>12.909299283045415</v>
      </c>
      <c r="L194" s="49">
        <f>IF('Baby Growth Tracker'!$C$5="Male",Table!AH194,Table!AZ194)</f>
        <v>13.45948185246136</v>
      </c>
      <c r="M194" s="49">
        <f>IF('Baby Growth Tracker'!$C$5="Male",Table!AI194,Table!BA194)</f>
        <v>13.836399061431107</v>
      </c>
      <c r="N194" s="49" t="e">
        <f t="shared" si="6"/>
        <v>#N/A</v>
      </c>
      <c r="O194" s="50">
        <v>19.2</v>
      </c>
      <c r="P194" s="52" t="e">
        <f>VLOOKUP(Table!O194,'Baby Growth Tracker'!$D$14:$F$99,3,FALSE)</f>
        <v>#N/A</v>
      </c>
      <c r="Q194" s="49">
        <f>IF('Baby Growth Tracker'!$C$5="Male",Table!AJ194,Table!BB194)</f>
        <v>75.245532722601013</v>
      </c>
      <c r="R194" s="49">
        <f>IF('Baby Growth Tracker'!$C$5="Male",Table!AK194,Table!BC194)</f>
        <v>76.033112805796151</v>
      </c>
      <c r="S194" s="49">
        <f>IF('Baby Growth Tracker'!$C$5="Male",Table!AL194,Table!BD194)</f>
        <v>77.241448709395868</v>
      </c>
      <c r="T194" s="49">
        <f>IF('Baby Growth Tracker'!$C$5="Male",Table!AM194,Table!BE194)</f>
        <v>79.248922898222531</v>
      </c>
      <c r="U194" s="49">
        <f>IF('Baby Growth Tracker'!$C$5="Male",Table!AN194,Table!BF194)</f>
        <v>81.462964732386524</v>
      </c>
      <c r="V194" s="49">
        <f>IF('Baby Growth Tracker'!$C$5="Male",Table!AO194,Table!BG194)</f>
        <v>83.66043194109281</v>
      </c>
      <c r="W194" s="49">
        <f>IF('Baby Growth Tracker'!$C$5="Male",Table!AP194,Table!BH194)</f>
        <v>85.624602031243157</v>
      </c>
      <c r="X194" s="49">
        <f>IF('Baby Growth Tracker'!$C$5="Male",Table!AQ194,Table!BI194)</f>
        <v>86.794113283920737</v>
      </c>
      <c r="Y194" s="49">
        <f>IF('Baby Growth Tracker'!$C$5="Male",Table!AR194,Table!BJ194)</f>
        <v>87.551282163949338</v>
      </c>
      <c r="Z194" s="49" t="e">
        <f t="shared" si="7"/>
        <v>#N/A</v>
      </c>
      <c r="AA194" s="49">
        <v>9.7605198123999983</v>
      </c>
      <c r="AB194" s="49">
        <v>10.005679903700001</v>
      </c>
      <c r="AC194" s="49">
        <v>10.397210613999999</v>
      </c>
      <c r="AD194" s="49">
        <v>11.091590185000001</v>
      </c>
      <c r="AE194" s="49">
        <v>11.926710115999999</v>
      </c>
      <c r="AF194" s="49">
        <v>12.835235972</v>
      </c>
      <c r="AG194" s="49">
        <v>13.721801900999999</v>
      </c>
      <c r="AH194" s="49">
        <v>14.286129948999999</v>
      </c>
      <c r="AI194" s="49">
        <v>14.666968078000002</v>
      </c>
      <c r="AJ194" s="49">
        <v>77.034136274183822</v>
      </c>
      <c r="AK194" s="49">
        <v>77.771263146476869</v>
      </c>
      <c r="AL194" s="49">
        <v>78.9163403556839</v>
      </c>
      <c r="AM194" s="49">
        <v>80.857057507205937</v>
      </c>
      <c r="AN194" s="49">
        <v>83.053910025850115</v>
      </c>
      <c r="AO194" s="49">
        <v>85.294016977108214</v>
      </c>
      <c r="AP194" s="49">
        <v>87.347637428528657</v>
      </c>
      <c r="AQ194" s="49">
        <v>88.5938081140702</v>
      </c>
      <c r="AR194" s="49">
        <v>89.410034660457157</v>
      </c>
      <c r="AS194" s="53">
        <v>9.2970152929937058</v>
      </c>
      <c r="AT194" s="53">
        <v>9.5093044236012396</v>
      </c>
      <c r="AU194" s="53">
        <v>9.8511027426206823</v>
      </c>
      <c r="AV194" s="53">
        <v>10.466050890757945</v>
      </c>
      <c r="AW194" s="53">
        <v>11.221444919196866</v>
      </c>
      <c r="AX194" s="53">
        <v>12.064260189572593</v>
      </c>
      <c r="AY194" s="53">
        <v>12.909299283045415</v>
      </c>
      <c r="AZ194" s="53">
        <v>13.45948185246136</v>
      </c>
      <c r="BA194" s="53">
        <v>13.836399061431107</v>
      </c>
      <c r="BB194" s="53">
        <v>75.245532722601013</v>
      </c>
      <c r="BC194" s="53">
        <v>76.033112805796151</v>
      </c>
      <c r="BD194" s="53">
        <v>77.241448709395868</v>
      </c>
      <c r="BE194" s="53">
        <v>79.248922898222531</v>
      </c>
      <c r="BF194" s="53">
        <v>81.462964732386524</v>
      </c>
      <c r="BG194" s="53">
        <v>83.66043194109281</v>
      </c>
      <c r="BH194" s="53">
        <v>85.624602031243157</v>
      </c>
      <c r="BI194" s="53">
        <v>86.794113283920737</v>
      </c>
      <c r="BJ194" s="53">
        <v>87.551282163949338</v>
      </c>
    </row>
    <row r="195" spans="1:62">
      <c r="B195" s="54">
        <f t="shared" si="8"/>
        <v>579</v>
      </c>
      <c r="C195" s="50">
        <v>19.3</v>
      </c>
      <c r="D195" s="52" t="e">
        <f>VLOOKUP(Table!C195,'Baby Growth Tracker'!$D$14:$E$99,2,FALSE)</f>
        <v>#N/A</v>
      </c>
      <c r="E195" s="49">
        <f>IF('Baby Growth Tracker'!$C$5="Male",Table!AA195,Table!AS195)</f>
        <v>9.3127814910483355</v>
      </c>
      <c r="F195" s="49">
        <f>IF('Baby Growth Tracker'!$C$5="Male",Table!AB195,Table!AT195)</f>
        <v>9.5253116492722683</v>
      </c>
      <c r="G195" s="49">
        <f>IF('Baby Growth Tracker'!$C$5="Male",Table!AC195,Table!AU195)</f>
        <v>9.8675361491577451</v>
      </c>
      <c r="H195" s="49">
        <f>IF('Baby Growth Tracker'!$C$5="Male",Table!AD195,Table!AV195)</f>
        <v>10.483373154138592</v>
      </c>
      <c r="I195" s="49">
        <f>IF('Baby Growth Tracker'!$C$5="Male",Table!AE195,Table!AW195)</f>
        <v>11.240082251115819</v>
      </c>
      <c r="J195" s="49">
        <f>IF('Baby Growth Tracker'!$C$5="Male",Table!AF195,Table!AX195)</f>
        <v>12.084667289836021</v>
      </c>
      <c r="K195" s="49">
        <f>IF('Baby Growth Tracker'!$C$5="Male",Table!AG195,Table!AY195)</f>
        <v>12.931812901275364</v>
      </c>
      <c r="L195" s="49">
        <f>IF('Baby Growth Tracker'!$C$5="Male",Table!AH195,Table!AZ195)</f>
        <v>13.483550591371865</v>
      </c>
      <c r="M195" s="49">
        <f>IF('Baby Growth Tracker'!$C$5="Male",Table!AI195,Table!BA195)</f>
        <v>13.861618300446938</v>
      </c>
      <c r="N195" s="49" t="e">
        <f t="shared" ref="N195:N258" si="9">LOOKUP(D195,E195:M195,$E$1:$M$1)</f>
        <v>#N/A</v>
      </c>
      <c r="O195" s="50">
        <v>19.3</v>
      </c>
      <c r="P195" s="52" t="e">
        <f>VLOOKUP(Table!O195,'Baby Growth Tracker'!$D$14:$F$99,3,FALSE)</f>
        <v>#N/A</v>
      </c>
      <c r="Q195" s="49">
        <f>IF('Baby Growth Tracker'!$C$5="Male",Table!AJ195,Table!BB195)</f>
        <v>75.331261438017748</v>
      </c>
      <c r="R195" s="49">
        <f>IF('Baby Growth Tracker'!$C$5="Male",Table!AK195,Table!BC195)</f>
        <v>76.119765336535934</v>
      </c>
      <c r="S195" s="49">
        <f>IF('Baby Growth Tracker'!$C$5="Male",Table!AL195,Table!BD195)</f>
        <v>77.329586500650592</v>
      </c>
      <c r="T195" s="49">
        <f>IF('Baby Growth Tracker'!$C$5="Male",Table!AM195,Table!BE195)</f>
        <v>79.339706309615082</v>
      </c>
      <c r="U195" s="49">
        <f>IF('Baby Growth Tracker'!$C$5="Male",Table!AN195,Table!BF195)</f>
        <v>81.556916894921031</v>
      </c>
      <c r="V195" s="49">
        <f>IF('Baby Growth Tracker'!$C$5="Male",Table!AO195,Table!BG195)</f>
        <v>83.757781339046318</v>
      </c>
      <c r="W195" s="49">
        <f>IF('Baby Growth Tracker'!$C$5="Male",Table!AP195,Table!BH195)</f>
        <v>85.725194331154583</v>
      </c>
      <c r="X195" s="49">
        <f>IF('Baby Growth Tracker'!$C$5="Male",Table!AQ195,Table!BI195)</f>
        <v>86.896726745193675</v>
      </c>
      <c r="Y195" s="49">
        <f>IF('Baby Growth Tracker'!$C$5="Male",Table!AR195,Table!BJ195)</f>
        <v>87.655239476407786</v>
      </c>
      <c r="Z195" s="49" t="e">
        <f t="shared" ref="Z195:Z258" si="10">LOOKUP(P195,Q195:Y195,$Q$1:$Y$1)</f>
        <v>#N/A</v>
      </c>
      <c r="AA195" s="49">
        <v>9.7750262445999976</v>
      </c>
      <c r="AB195" s="49">
        <v>10.020515555800001</v>
      </c>
      <c r="AC195" s="49">
        <v>10.412572155999998</v>
      </c>
      <c r="AD195" s="49">
        <v>11.107884980000001</v>
      </c>
      <c r="AE195" s="49">
        <v>11.944128843999998</v>
      </c>
      <c r="AF195" s="49">
        <v>12.853879998</v>
      </c>
      <c r="AG195" s="49">
        <v>13.741644793999999</v>
      </c>
      <c r="AH195" s="49">
        <v>14.306737825999999</v>
      </c>
      <c r="AI195" s="49">
        <v>14.688093092000003</v>
      </c>
      <c r="AJ195" s="49">
        <v>77.113608436361645</v>
      </c>
      <c r="AK195" s="49">
        <v>77.852576585631439</v>
      </c>
      <c r="AL195" s="49">
        <v>79.000318567551233</v>
      </c>
      <c r="AM195" s="49">
        <v>80.945013149232778</v>
      </c>
      <c r="AN195" s="49">
        <v>83.145559217561001</v>
      </c>
      <c r="AO195" s="49">
        <v>85.38856004883003</v>
      </c>
      <c r="AP195" s="49">
        <v>87.444070294146883</v>
      </c>
      <c r="AQ195" s="49">
        <v>88.691036083344216</v>
      </c>
      <c r="AR195" s="49">
        <v>89.507640736232744</v>
      </c>
      <c r="AS195" s="53">
        <v>9.3127814910483355</v>
      </c>
      <c r="AT195" s="53">
        <v>9.5253116492722683</v>
      </c>
      <c r="AU195" s="53">
        <v>9.8675361491577451</v>
      </c>
      <c r="AV195" s="53">
        <v>10.483373154138592</v>
      </c>
      <c r="AW195" s="53">
        <v>11.240082251115819</v>
      </c>
      <c r="AX195" s="53">
        <v>12.084667289836021</v>
      </c>
      <c r="AY195" s="53">
        <v>12.931812901275364</v>
      </c>
      <c r="AZ195" s="53">
        <v>13.483550591371865</v>
      </c>
      <c r="BA195" s="53">
        <v>13.861618300446938</v>
      </c>
      <c r="BB195" s="53">
        <v>75.331261438017748</v>
      </c>
      <c r="BC195" s="53">
        <v>76.119765336535934</v>
      </c>
      <c r="BD195" s="53">
        <v>77.329586500650592</v>
      </c>
      <c r="BE195" s="53">
        <v>79.339706309615082</v>
      </c>
      <c r="BF195" s="53">
        <v>81.556916894921031</v>
      </c>
      <c r="BG195" s="53">
        <v>83.757781339046318</v>
      </c>
      <c r="BH195" s="53">
        <v>85.725194331154583</v>
      </c>
      <c r="BI195" s="53">
        <v>86.896726745193675</v>
      </c>
      <c r="BJ195" s="53">
        <v>87.655239476407786</v>
      </c>
    </row>
    <row r="196" spans="1:62">
      <c r="B196" s="54">
        <f t="shared" ref="B196:B259" si="11">C196*30</f>
        <v>582</v>
      </c>
      <c r="C196" s="50">
        <v>19.399999999999999</v>
      </c>
      <c r="D196" s="52" t="e">
        <f>VLOOKUP(Table!C196,'Baby Growth Tracker'!$D$14:$E$99,2,FALSE)</f>
        <v>#N/A</v>
      </c>
      <c r="E196" s="49">
        <f>IF('Baby Growth Tracker'!$C$5="Male",Table!AA196,Table!AS196)</f>
        <v>9.3284618992175723</v>
      </c>
      <c r="F196" s="49">
        <f>IF('Baby Growth Tracker'!$C$5="Male",Table!AB196,Table!AT196)</f>
        <v>9.5412338476656515</v>
      </c>
      <c r="G196" s="49">
        <f>IF('Baby Growth Tracker'!$C$5="Male",Table!AC196,Table!AU196)</f>
        <v>9.8838857488926841</v>
      </c>
      <c r="H196" s="49">
        <f>IF('Baby Growth Tracker'!$C$5="Male",Table!AD196,Table!AV196)</f>
        <v>10.50061383775202</v>
      </c>
      <c r="I196" s="49">
        <f>IF('Baby Growth Tracker'!$C$5="Male",Table!AE196,Table!AW196)</f>
        <v>11.258640955097919</v>
      </c>
      <c r="J196" s="49">
        <f>IF('Baby Growth Tracker'!$C$5="Male",Table!AF196,Table!AX196)</f>
        <v>12.104999648240602</v>
      </c>
      <c r="K196" s="49">
        <f>IF('Baby Growth Tracker'!$C$5="Male",Table!AG196,Table!AY196)</f>
        <v>12.954256712058783</v>
      </c>
      <c r="L196" s="49">
        <f>IF('Baby Growth Tracker'!$C$5="Male",Table!AH196,Table!AZ196)</f>
        <v>13.507553514493274</v>
      </c>
      <c r="M196" s="49">
        <f>IF('Baby Growth Tracker'!$C$5="Male",Table!AI196,Table!BA196)</f>
        <v>13.886774897155718</v>
      </c>
      <c r="N196" s="49" t="e">
        <f t="shared" si="9"/>
        <v>#N/A</v>
      </c>
      <c r="O196" s="50">
        <v>19.399999999999999</v>
      </c>
      <c r="P196" s="52" t="e">
        <f>VLOOKUP(Table!O196,'Baby Growth Tracker'!$D$14:$F$99,3,FALSE)</f>
        <v>#N/A</v>
      </c>
      <c r="Q196" s="49">
        <f>IF('Baby Growth Tracker'!$C$5="Male",Table!AJ196,Table!BB196)</f>
        <v>75.416768082272526</v>
      </c>
      <c r="R196" s="49">
        <f>IF('Baby Growth Tracker'!$C$5="Male",Table!AK196,Table!BC196)</f>
        <v>76.206193473702299</v>
      </c>
      <c r="S196" s="49">
        <f>IF('Baby Growth Tracker'!$C$5="Male",Table!AL196,Table!BD196)</f>
        <v>77.417496559687635</v>
      </c>
      <c r="T196" s="49">
        <f>IF('Baby Growth Tracker'!$C$5="Male",Table!AM196,Table!BE196)</f>
        <v>79.430257083436956</v>
      </c>
      <c r="U196" s="49">
        <f>IF('Baby Growth Tracker'!$C$5="Male",Table!AN196,Table!BF196)</f>
        <v>81.650632010929442</v>
      </c>
      <c r="V196" s="49">
        <f>IF('Baby Growth Tracker'!$C$5="Male",Table!AO196,Table!BG196)</f>
        <v>83.854890432856536</v>
      </c>
      <c r="W196" s="49">
        <f>IF('Baby Growth Tracker'!$C$5="Male",Table!AP196,Table!BH196)</f>
        <v>85.825544417621344</v>
      </c>
      <c r="X196" s="49">
        <f>IF('Baby Growth Tracker'!$C$5="Male",Table!AQ196,Table!BI196)</f>
        <v>86.999097325681845</v>
      </c>
      <c r="Y196" s="49">
        <f>IF('Baby Growth Tracker'!$C$5="Male",Table!AR196,Table!BJ196)</f>
        <v>87.758953668261825</v>
      </c>
      <c r="Z196" s="49" t="e">
        <f t="shared" si="10"/>
        <v>#N/A</v>
      </c>
      <c r="AA196" s="49">
        <v>9.7895326767999968</v>
      </c>
      <c r="AB196" s="49">
        <v>10.035351207900002</v>
      </c>
      <c r="AC196" s="49">
        <v>10.427933697999997</v>
      </c>
      <c r="AD196" s="49">
        <v>11.124179775000002</v>
      </c>
      <c r="AE196" s="49">
        <v>11.961547571999997</v>
      </c>
      <c r="AF196" s="49">
        <v>12.872524024000001</v>
      </c>
      <c r="AG196" s="49">
        <v>13.761487686999999</v>
      </c>
      <c r="AH196" s="49">
        <v>14.327345702999999</v>
      </c>
      <c r="AI196" s="49">
        <v>14.709218106000003</v>
      </c>
      <c r="AJ196" s="49">
        <v>77.192840796171112</v>
      </c>
      <c r="AK196" s="49">
        <v>77.933651428184561</v>
      </c>
      <c r="AL196" s="49">
        <v>79.084059026817513</v>
      </c>
      <c r="AM196" s="49">
        <v>81.032730149881047</v>
      </c>
      <c r="AN196" s="49">
        <v>83.236966323933729</v>
      </c>
      <c r="AO196" s="49">
        <v>85.482856207078385</v>
      </c>
      <c r="AP196" s="49">
        <v>87.540251795151292</v>
      </c>
      <c r="AQ196" s="49">
        <v>88.788010404395848</v>
      </c>
      <c r="AR196" s="49">
        <v>89.604991963314873</v>
      </c>
      <c r="AS196" s="53">
        <v>9.3284618992175723</v>
      </c>
      <c r="AT196" s="53">
        <v>9.5412338476656515</v>
      </c>
      <c r="AU196" s="53">
        <v>9.8838857488926841</v>
      </c>
      <c r="AV196" s="53">
        <v>10.50061383775202</v>
      </c>
      <c r="AW196" s="53">
        <v>11.258640955097919</v>
      </c>
      <c r="AX196" s="53">
        <v>12.104999648240602</v>
      </c>
      <c r="AY196" s="53">
        <v>12.954256712058783</v>
      </c>
      <c r="AZ196" s="53">
        <v>13.507553514493274</v>
      </c>
      <c r="BA196" s="53">
        <v>13.886774897155718</v>
      </c>
      <c r="BB196" s="53">
        <v>75.416768082272526</v>
      </c>
      <c r="BC196" s="53">
        <v>76.206193473702299</v>
      </c>
      <c r="BD196" s="53">
        <v>77.417496559687635</v>
      </c>
      <c r="BE196" s="53">
        <v>79.430257083436956</v>
      </c>
      <c r="BF196" s="53">
        <v>81.650632010929442</v>
      </c>
      <c r="BG196" s="53">
        <v>83.854890432856536</v>
      </c>
      <c r="BH196" s="53">
        <v>85.825544417621344</v>
      </c>
      <c r="BI196" s="53">
        <v>86.999097325681845</v>
      </c>
      <c r="BJ196" s="53">
        <v>87.758953668261825</v>
      </c>
    </row>
    <row r="197" spans="1:62">
      <c r="A197" s="49" t="s">
        <v>11</v>
      </c>
      <c r="B197" s="54">
        <f t="shared" si="11"/>
        <v>585</v>
      </c>
      <c r="C197" s="50">
        <v>19.5</v>
      </c>
      <c r="D197" s="52" t="e">
        <f>VLOOKUP(Table!C197,'Baby Growth Tracker'!$D$14:$E$99,2,FALSE)</f>
        <v>#N/A</v>
      </c>
      <c r="E197" s="49">
        <f>IF('Baby Growth Tracker'!$C$5="Male",Table!AA197,Table!AS197)</f>
        <v>9.3481273229999999</v>
      </c>
      <c r="F197" s="49">
        <f>IF('Baby Growth Tracker'!$C$5="Male",Table!AB197,Table!AT197)</f>
        <v>9.5611099490000004</v>
      </c>
      <c r="G197" s="49">
        <f>IF('Baby Growth Tracker'!$C$5="Male",Table!AC197,Table!AU197)</f>
        <v>9.9041397090000007</v>
      </c>
      <c r="H197" s="49">
        <f>IF('Baby Growth Tracker'!$C$5="Male",Table!AD197,Table!AV197)</f>
        <v>10.521669040000001</v>
      </c>
      <c r="I197" s="49">
        <f>IF('Baby Growth Tracker'!$C$5="Male",Table!AE197,Table!AW197)</f>
        <v>11.28089537</v>
      </c>
      <c r="J197" s="49">
        <f>IF('Baby Growth Tracker'!$C$5="Male",Table!AF197,Table!AX197)</f>
        <v>12.1288704</v>
      </c>
      <c r="K197" s="49">
        <f>IF('Baby Growth Tracker'!$C$5="Male",Table!AG197,Table!AY197)</f>
        <v>12.98003694</v>
      </c>
      <c r="L197" s="49">
        <f>IF('Baby Growth Tracker'!$C$5="Male",Table!AH197,Table!AZ197)</f>
        <v>13.53472797</v>
      </c>
      <c r="M197" s="49">
        <f>IF('Baby Growth Tracker'!$C$5="Male",Table!AI197,Table!BA197)</f>
        <v>13.91497124</v>
      </c>
      <c r="N197" s="49" t="e">
        <f t="shared" si="9"/>
        <v>#N/A</v>
      </c>
      <c r="O197" s="50">
        <v>19.5</v>
      </c>
      <c r="P197" s="52" t="e">
        <f>VLOOKUP(Table!O197,'Baby Growth Tracker'!$D$14:$F$99,3,FALSE)</f>
        <v>#N/A</v>
      </c>
      <c r="Q197" s="49">
        <f>IF('Baby Growth Tracker'!$C$5="Male",Table!AJ197,Table!BB197)</f>
        <v>75.512368749377728</v>
      </c>
      <c r="R197" s="49">
        <f>IF('Baby Growth Tracker'!$C$5="Male",Table!AK197,Table!BC197)</f>
        <v>76.302822243039159</v>
      </c>
      <c r="S197" s="49">
        <f>IF('Baby Growth Tracker'!$C$5="Male",Table!AL197,Table!BD197)</f>
        <v>77.515759886674871</v>
      </c>
      <c r="T197" s="49">
        <f>IF('Baby Growth Tracker'!$C$5="Male",Table!AM197,Table!BE197)</f>
        <v>79.531383793721574</v>
      </c>
      <c r="U197" s="49">
        <f>IF('Baby Growth Tracker'!$C$5="Male",Table!AN197,Table!BF197)</f>
        <v>81.755120921</v>
      </c>
      <c r="V197" s="49">
        <f>IF('Baby Growth Tracker'!$C$5="Male",Table!AO197,Table!BG197)</f>
        <v>83.962916961886265</v>
      </c>
      <c r="W197" s="49">
        <f>IF('Baby Growth Tracker'!$C$5="Male",Table!AP197,Table!BH197)</f>
        <v>85.936893478434342</v>
      </c>
      <c r="X197" s="49">
        <f>IF('Baby Growth Tracker'!$C$5="Male",Table!AQ197,Table!BI197)</f>
        <v>87.112493628013169</v>
      </c>
      <c r="Y197" s="49">
        <f>IF('Baby Growth Tracker'!$C$5="Male",Table!AR197,Table!BJ197)</f>
        <v>87.87370200947133</v>
      </c>
      <c r="Z197" s="49" t="e">
        <f t="shared" si="10"/>
        <v>#N/A</v>
      </c>
      <c r="AA197" s="49">
        <v>9.8040391089999996</v>
      </c>
      <c r="AB197" s="49">
        <v>10.05018686</v>
      </c>
      <c r="AC197" s="49">
        <v>10.443295239999999</v>
      </c>
      <c r="AD197" s="49">
        <v>11.14047457</v>
      </c>
      <c r="AE197" s="49">
        <v>11.9789663</v>
      </c>
      <c r="AF197" s="49">
        <v>12.891168049999999</v>
      </c>
      <c r="AG197" s="49">
        <v>13.781330580000001</v>
      </c>
      <c r="AH197" s="49">
        <v>14.34795358</v>
      </c>
      <c r="AI197" s="49">
        <v>14.730343120000001</v>
      </c>
      <c r="AJ197" s="49">
        <v>77.28300000897994</v>
      </c>
      <c r="AK197" s="49">
        <v>78.025595839738173</v>
      </c>
      <c r="AL197" s="49">
        <v>79.178626100715064</v>
      </c>
      <c r="AM197" s="49">
        <v>81.131305780973804</v>
      </c>
      <c r="AN197" s="49">
        <v>83.339380626999997</v>
      </c>
      <c r="AO197" s="49">
        <v>85.588374792406498</v>
      </c>
      <c r="AP197" s="49">
        <v>87.647858814875917</v>
      </c>
      <c r="AQ197" s="49">
        <v>88.896516873789707</v>
      </c>
      <c r="AR197" s="49">
        <v>89.713932725716546</v>
      </c>
      <c r="AS197" s="53">
        <v>9.3481273229999999</v>
      </c>
      <c r="AT197" s="53">
        <v>9.5611099490000004</v>
      </c>
      <c r="AU197" s="53">
        <v>9.9041397090000007</v>
      </c>
      <c r="AV197" s="53">
        <v>10.521669040000001</v>
      </c>
      <c r="AW197" s="53">
        <v>11.28089537</v>
      </c>
      <c r="AX197" s="53">
        <v>12.1288704</v>
      </c>
      <c r="AY197" s="53">
        <v>12.98003694</v>
      </c>
      <c r="AZ197" s="53">
        <v>13.53472797</v>
      </c>
      <c r="BA197" s="53">
        <v>13.91497124</v>
      </c>
      <c r="BB197" s="53">
        <v>75.512368749377728</v>
      </c>
      <c r="BC197" s="53">
        <v>76.302822243039159</v>
      </c>
      <c r="BD197" s="53">
        <v>77.515759886674871</v>
      </c>
      <c r="BE197" s="53">
        <v>79.531383793721574</v>
      </c>
      <c r="BF197" s="53">
        <v>81.755120921</v>
      </c>
      <c r="BG197" s="53">
        <v>83.962916961886265</v>
      </c>
      <c r="BH197" s="53">
        <v>85.936893478434342</v>
      </c>
      <c r="BI197" s="53">
        <v>87.112493628013169</v>
      </c>
      <c r="BJ197" s="53">
        <v>87.87370200947133</v>
      </c>
    </row>
    <row r="198" spans="1:62">
      <c r="B198" s="54">
        <f t="shared" si="11"/>
        <v>588</v>
      </c>
      <c r="C198" s="50">
        <v>19.600000000000001</v>
      </c>
      <c r="D198" s="52" t="e">
        <f>VLOOKUP(Table!C198,'Baby Growth Tracker'!$D$14:$E$99,2,FALSE)</f>
        <v>#N/A</v>
      </c>
      <c r="E198" s="49">
        <f>IF('Baby Growth Tracker'!$C$5="Male",Table!AA198,Table!AS198)</f>
        <v>9.3635905981000001</v>
      </c>
      <c r="F198" s="49">
        <f>IF('Baby Growth Tracker'!$C$5="Male",Table!AB198,Table!AT198)</f>
        <v>9.5768159965000006</v>
      </c>
      <c r="G198" s="49">
        <f>IF('Baby Growth Tracker'!$C$5="Male",Table!AC198,Table!AU198)</f>
        <v>9.9202746750999999</v>
      </c>
      <c r="H198" s="49">
        <f>IF('Baby Growth Tracker'!$C$5="Male",Table!AD198,Table!AV198)</f>
        <v>10.538697737000001</v>
      </c>
      <c r="I198" s="49">
        <f>IF('Baby Growth Tracker'!$C$5="Male",Table!AE198,Table!AW198)</f>
        <v>11.299245540999999</v>
      </c>
      <c r="J198" s="49">
        <f>IF('Baby Growth Tracker'!$C$5="Male",Table!AF198,Table!AX198)</f>
        <v>12.14899898</v>
      </c>
      <c r="K198" s="49">
        <f>IF('Baby Growth Tracker'!$C$5="Male",Table!AG198,Table!AY198)</f>
        <v>13.002283509</v>
      </c>
      <c r="L198" s="49">
        <f>IF('Baby Growth Tracker'!$C$5="Male",Table!AH198,Table!AZ198)</f>
        <v>13.558539275000001</v>
      </c>
      <c r="M198" s="49">
        <f>IF('Baby Growth Tracker'!$C$5="Male",Table!AI198,Table!BA198)</f>
        <v>13.939940845999999</v>
      </c>
      <c r="N198" s="49" t="e">
        <f t="shared" si="9"/>
        <v>#N/A</v>
      </c>
      <c r="O198" s="50">
        <v>19.600000000000001</v>
      </c>
      <c r="P198" s="52" t="e">
        <f>VLOOKUP(Table!O198,'Baby Growth Tracker'!$D$14:$F$99,3,FALSE)</f>
        <v>#N/A</v>
      </c>
      <c r="Q198" s="49">
        <f>IF('Baby Growth Tracker'!$C$5="Male",Table!AJ198,Table!BB198)</f>
        <v>75.597361136955257</v>
      </c>
      <c r="R198" s="49">
        <f>IF('Baby Growth Tracker'!$C$5="Male",Table!AK198,Table!BC198)</f>
        <v>76.388730565251549</v>
      </c>
      <c r="S198" s="49">
        <f>IF('Baby Growth Tracker'!$C$5="Male",Table!AL198,Table!BD198)</f>
        <v>77.603142278072653</v>
      </c>
      <c r="T198" s="49">
        <f>IF('Baby Growth Tracker'!$C$5="Male",Table!AM198,Table!BE198)</f>
        <v>79.621395715375058</v>
      </c>
      <c r="U198" s="49">
        <f>IF('Baby Growth Tracker'!$C$5="Male",Table!AN198,Table!BF198)</f>
        <v>81.8482876387</v>
      </c>
      <c r="V198" s="49">
        <f>IF('Baby Growth Tracker'!$C$5="Male",Table!AO198,Table!BG198)</f>
        <v>84.059471173441182</v>
      </c>
      <c r="W198" s="49">
        <f>IF('Baby Growth Tracker'!$C$5="Male",Table!AP198,Table!BH198)</f>
        <v>86.036685476678826</v>
      </c>
      <c r="X198" s="49">
        <f>IF('Baby Growth Tracker'!$C$5="Male",Table!AQ198,Table!BI198)</f>
        <v>87.214305393709594</v>
      </c>
      <c r="Y198" s="49">
        <f>IF('Baby Growth Tracker'!$C$5="Male",Table!AR198,Table!BJ198)</f>
        <v>87.976857392097472</v>
      </c>
      <c r="Z198" s="49" t="e">
        <f t="shared" si="10"/>
        <v>#N/A</v>
      </c>
      <c r="AA198" s="49">
        <v>9.817799685899999</v>
      </c>
      <c r="AB198" s="49">
        <v>10.064250482</v>
      </c>
      <c r="AC198" s="49">
        <v>10.457846870999999</v>
      </c>
      <c r="AD198" s="49">
        <v>11.155904253000001</v>
      </c>
      <c r="AE198" s="49">
        <v>11.995474004</v>
      </c>
      <c r="AF198" s="49">
        <v>12.908876671</v>
      </c>
      <c r="AG198" s="49">
        <v>13.800240012</v>
      </c>
      <c r="AH198" s="49">
        <v>14.367642455</v>
      </c>
      <c r="AI198" s="49">
        <v>14.750564686000001</v>
      </c>
      <c r="AJ198" s="49">
        <v>77.36167143686491</v>
      </c>
      <c r="AK198" s="49">
        <v>78.106112916894688</v>
      </c>
      <c r="AL198" s="49">
        <v>79.261811541479986</v>
      </c>
      <c r="AM198" s="49">
        <v>81.218467309888538</v>
      </c>
      <c r="AN198" s="49">
        <v>83.430225958699992</v>
      </c>
      <c r="AO198" s="49">
        <v>85.682099033147068</v>
      </c>
      <c r="AP198" s="49">
        <v>87.743458174924896</v>
      </c>
      <c r="AQ198" s="49">
        <v>88.992903362577266</v>
      </c>
      <c r="AR198" s="49">
        <v>89.810692888872197</v>
      </c>
      <c r="AS198" s="53">
        <v>9.3635905981000001</v>
      </c>
      <c r="AT198" s="53">
        <v>9.5768159965000006</v>
      </c>
      <c r="AU198" s="53">
        <v>9.9202746750999999</v>
      </c>
      <c r="AV198" s="53">
        <v>10.538697737000001</v>
      </c>
      <c r="AW198" s="53">
        <v>11.299245540999999</v>
      </c>
      <c r="AX198" s="53">
        <v>12.14899898</v>
      </c>
      <c r="AY198" s="53">
        <v>13.002283509</v>
      </c>
      <c r="AZ198" s="53">
        <v>13.558539275000001</v>
      </c>
      <c r="BA198" s="53">
        <v>13.939940845999999</v>
      </c>
      <c r="BB198" s="53">
        <v>75.597361136955257</v>
      </c>
      <c r="BC198" s="53">
        <v>76.388730565251549</v>
      </c>
      <c r="BD198" s="53">
        <v>77.603142278072653</v>
      </c>
      <c r="BE198" s="53">
        <v>79.621395715375058</v>
      </c>
      <c r="BF198" s="53">
        <v>81.8482876387</v>
      </c>
      <c r="BG198" s="53">
        <v>84.059471173441182</v>
      </c>
      <c r="BH198" s="53">
        <v>86.036685476678826</v>
      </c>
      <c r="BI198" s="53">
        <v>87.214305393709594</v>
      </c>
      <c r="BJ198" s="53">
        <v>87.976857392097472</v>
      </c>
    </row>
    <row r="199" spans="1:62">
      <c r="B199" s="54">
        <f t="shared" si="11"/>
        <v>591</v>
      </c>
      <c r="C199" s="50">
        <v>19.7</v>
      </c>
      <c r="D199" s="52" t="e">
        <f>VLOOKUP(Table!C199,'Baby Growth Tracker'!$D$14:$E$99,2,FALSE)</f>
        <v>#N/A</v>
      </c>
      <c r="E199" s="49">
        <f>IF('Baby Growth Tracker'!$C$5="Male",Table!AA199,Table!AS199)</f>
        <v>9.3789715663899997</v>
      </c>
      <c r="F199" s="49">
        <f>IF('Baby Growth Tracker'!$C$5="Male",Table!AB199,Table!AT199)</f>
        <v>9.5924405477299999</v>
      </c>
      <c r="G199" s="49">
        <f>IF('Baby Growth Tracker'!$C$5="Male",Table!AC199,Table!AU199)</f>
        <v>9.9363294464899994</v>
      </c>
      <c r="H199" s="49">
        <f>IF('Baby Growth Tracker'!$C$5="Male",Table!AD199,Table!AV199)</f>
        <v>10.555648623700002</v>
      </c>
      <c r="I199" s="49">
        <f>IF('Baby Growth Tracker'!$C$5="Male",Table!AE199,Table!AW199)</f>
        <v>11.317521064299999</v>
      </c>
      <c r="J199" s="49">
        <f>IF('Baby Growth Tracker'!$C$5="Male",Table!AF199,Table!AX199)</f>
        <v>12.1690570548</v>
      </c>
      <c r="K199" s="49">
        <f>IF('Baby Growth Tracker'!$C$5="Male",Table!AG199,Table!AY199)</f>
        <v>13.024464786099999</v>
      </c>
      <c r="L199" s="49">
        <f>IF('Baby Growth Tracker'!$C$5="Male",Table!AH199,Table!AZ199)</f>
        <v>13.582289474400001</v>
      </c>
      <c r="M199" s="49">
        <f>IF('Baby Growth Tracker'!$C$5="Male",Table!AI199,Table!BA199)</f>
        <v>13.964852660299998</v>
      </c>
      <c r="N199" s="49" t="e">
        <f t="shared" si="9"/>
        <v>#N/A</v>
      </c>
      <c r="O199" s="50">
        <v>19.7</v>
      </c>
      <c r="P199" s="52" t="e">
        <f>VLOOKUP(Table!O199,'Baby Growth Tracker'!$D$14:$F$99,3,FALSE)</f>
        <v>#N/A</v>
      </c>
      <c r="Q199" s="49">
        <f>IF('Baby Growth Tracker'!$C$5="Male",Table!AJ199,Table!BB199)</f>
        <v>75.682136944920032</v>
      </c>
      <c r="R199" s="49">
        <f>IF('Baby Growth Tracker'!$C$5="Male",Table!AK199,Table!BC199)</f>
        <v>76.474420046566934</v>
      </c>
      <c r="S199" s="49">
        <f>IF('Baby Growth Tracker'!$C$5="Male",Table!AL199,Table!BD199)</f>
        <v>77.690302566050832</v>
      </c>
      <c r="T199" s="49">
        <f>IF('Baby Growth Tracker'!$C$5="Male",Table!AM199,Table!BE199)</f>
        <v>79.711180709820056</v>
      </c>
      <c r="U199" s="49">
        <f>IF('Baby Growth Tracker'!$C$5="Male",Table!AN199,Table!BF199)</f>
        <v>81.941223049749993</v>
      </c>
      <c r="V199" s="49">
        <f>IF('Baby Growth Tracker'!$C$5="Male",Table!AO199,Table!BG199)</f>
        <v>84.155790792761579</v>
      </c>
      <c r="W199" s="49">
        <f>IF('Baby Growth Tracker'!$C$5="Male",Table!AP199,Table!BH199)</f>
        <v>86.136240904489526</v>
      </c>
      <c r="X199" s="49">
        <f>IF('Baby Growth Tracker'!$C$5="Male",Table!AQ199,Table!BI199)</f>
        <v>87.31587986251121</v>
      </c>
      <c r="Y199" s="49">
        <f>IF('Baby Growth Tracker'!$C$5="Male",Table!AR199,Table!BJ199)</f>
        <v>88.079775192975603</v>
      </c>
      <c r="Z199" s="49" t="e">
        <f t="shared" si="10"/>
        <v>#N/A</v>
      </c>
      <c r="AA199" s="49">
        <v>9.8315602627999983</v>
      </c>
      <c r="AB199" s="49">
        <v>10.078314104</v>
      </c>
      <c r="AC199" s="49">
        <v>10.472398501999999</v>
      </c>
      <c r="AD199" s="49">
        <v>11.171333936000002</v>
      </c>
      <c r="AE199" s="49">
        <v>12.011981708</v>
      </c>
      <c r="AF199" s="49">
        <v>12.926585292</v>
      </c>
      <c r="AG199" s="49">
        <v>13.819149443999999</v>
      </c>
      <c r="AH199" s="49">
        <v>14.38733133</v>
      </c>
      <c r="AI199" s="49">
        <v>14.770786252000001</v>
      </c>
      <c r="AJ199" s="49">
        <v>77.440109396255238</v>
      </c>
      <c r="AK199" s="49">
        <v>78.186397708383126</v>
      </c>
      <c r="AL199" s="49">
        <v>79.344765502499499</v>
      </c>
      <c r="AM199" s="49">
        <v>81.305396412269943</v>
      </c>
      <c r="AN199" s="49">
        <v>83.520835383539989</v>
      </c>
      <c r="AO199" s="49">
        <v>85.775582546291048</v>
      </c>
      <c r="AP199" s="49">
        <v>87.838812401423695</v>
      </c>
      <c r="AQ199" s="49">
        <v>89.089042474990706</v>
      </c>
      <c r="AR199" s="49">
        <v>89.907204505032155</v>
      </c>
      <c r="AS199" s="53">
        <v>9.3789715663899997</v>
      </c>
      <c r="AT199" s="53">
        <v>9.5924405477299999</v>
      </c>
      <c r="AU199" s="53">
        <v>9.9363294464899994</v>
      </c>
      <c r="AV199" s="53">
        <v>10.555648623700002</v>
      </c>
      <c r="AW199" s="53">
        <v>11.317521064299999</v>
      </c>
      <c r="AX199" s="53">
        <v>12.1690570548</v>
      </c>
      <c r="AY199" s="53">
        <v>13.024464786099999</v>
      </c>
      <c r="AZ199" s="53">
        <v>13.582289474400001</v>
      </c>
      <c r="BA199" s="53">
        <v>13.964852660299998</v>
      </c>
      <c r="BB199" s="53">
        <v>75.682136944920032</v>
      </c>
      <c r="BC199" s="53">
        <v>76.474420046566934</v>
      </c>
      <c r="BD199" s="53">
        <v>77.690302566050832</v>
      </c>
      <c r="BE199" s="53">
        <v>79.711180709820056</v>
      </c>
      <c r="BF199" s="53">
        <v>81.941223049749993</v>
      </c>
      <c r="BG199" s="53">
        <v>84.155790792761579</v>
      </c>
      <c r="BH199" s="53">
        <v>86.136240904489526</v>
      </c>
      <c r="BI199" s="53">
        <v>87.31587986251121</v>
      </c>
      <c r="BJ199" s="53">
        <v>88.079775192975603</v>
      </c>
    </row>
    <row r="200" spans="1:62">
      <c r="B200" s="54">
        <f t="shared" si="11"/>
        <v>594</v>
      </c>
      <c r="C200" s="50">
        <v>19.8</v>
      </c>
      <c r="D200" s="52" t="e">
        <f>VLOOKUP(Table!C200,'Baby Growth Tracker'!$D$14:$E$99,2,FALSE)</f>
        <v>#N/A</v>
      </c>
      <c r="E200" s="49">
        <f>IF('Baby Growth Tracker'!$C$5="Male",Table!AA200,Table!AS200)</f>
        <v>9.3942712490579989</v>
      </c>
      <c r="F200" s="49">
        <f>IF('Baby Growth Tracker'!$C$5="Male",Table!AB200,Table!AT200)</f>
        <v>9.6079846342469999</v>
      </c>
      <c r="G200" s="49">
        <f>IF('Baby Growth Tracker'!$C$5="Male",Table!AC200,Table!AU200)</f>
        <v>9.9523050724909989</v>
      </c>
      <c r="H200" s="49">
        <f>IF('Baby Growth Tracker'!$C$5="Male",Table!AD200,Table!AV200)</f>
        <v>10.572522784520002</v>
      </c>
      <c r="I200" s="49">
        <f>IF('Baby Growth Tracker'!$C$5="Male",Table!AE200,Table!AW200)</f>
        <v>11.335723072659999</v>
      </c>
      <c r="J200" s="49">
        <f>IF('Baby Growth Tracker'!$C$5="Male",Table!AF200,Table!AX200)</f>
        <v>12.18904581758</v>
      </c>
      <c r="K200" s="49">
        <f>IF('Baby Growth Tracker'!$C$5="Male",Table!AG200,Table!AY200)</f>
        <v>13.046582032409999</v>
      </c>
      <c r="L200" s="49">
        <f>IF('Baby Growth Tracker'!$C$5="Male",Table!AH200,Table!AZ200)</f>
        <v>13.605979878230002</v>
      </c>
      <c r="M200" s="49">
        <f>IF('Baby Growth Tracker'!$C$5="Male",Table!AI200,Table!BA200)</f>
        <v>13.989708028969998</v>
      </c>
      <c r="N200" s="49" t="e">
        <f t="shared" si="9"/>
        <v>#N/A</v>
      </c>
      <c r="O200" s="50">
        <v>19.8</v>
      </c>
      <c r="P200" s="52" t="e">
        <f>VLOOKUP(Table!O200,'Baby Growth Tracker'!$D$14:$F$99,3,FALSE)</f>
        <v>#N/A</v>
      </c>
      <c r="Q200" s="49">
        <f>IF('Baby Growth Tracker'!$C$5="Male",Table!AJ200,Table!BB200)</f>
        <v>75.76669768749862</v>
      </c>
      <c r="R200" s="49">
        <f>IF('Baby Growth Tracker'!$C$5="Male",Table!AK200,Table!BC200)</f>
        <v>76.55989222006437</v>
      </c>
      <c r="S200" s="49">
        <f>IF('Baby Growth Tracker'!$C$5="Male",Table!AL200,Table!BD200)</f>
        <v>77.77724230803409</v>
      </c>
      <c r="T200" s="49">
        <f>IF('Baby Growth Tracker'!$C$5="Male",Table!AM200,Table!BE200)</f>
        <v>79.800740363147156</v>
      </c>
      <c r="U200" s="49">
        <f>IF('Baby Growth Tracker'!$C$5="Male",Table!AN200,Table!BF200)</f>
        <v>82.033928755752996</v>
      </c>
      <c r="V200" s="49">
        <f>IF('Baby Growth Tracker'!$C$5="Male",Table!AO200,Table!BG200)</f>
        <v>84.251877421333148</v>
      </c>
      <c r="W200" s="49">
        <f>IF('Baby Growth Tracker'!$C$5="Male",Table!AP200,Table!BH200)</f>
        <v>86.235561351169238</v>
      </c>
      <c r="X200" s="49">
        <f>IF('Baby Growth Tracker'!$C$5="Male",Table!AQ200,Table!BI200)</f>
        <v>87.417218611427671</v>
      </c>
      <c r="Y200" s="49">
        <f>IF('Baby Growth Tracker'!$C$5="Male",Table!AR200,Table!BJ200)</f>
        <v>88.182456979259427</v>
      </c>
      <c r="Z200" s="49" t="e">
        <f t="shared" si="10"/>
        <v>#N/A</v>
      </c>
      <c r="AA200" s="49">
        <v>9.8453208396999976</v>
      </c>
      <c r="AB200" s="49">
        <v>10.092377726</v>
      </c>
      <c r="AC200" s="49">
        <v>10.486950132999999</v>
      </c>
      <c r="AD200" s="49">
        <v>11.186763619000002</v>
      </c>
      <c r="AE200" s="49">
        <v>12.028489412000001</v>
      </c>
      <c r="AF200" s="49">
        <v>12.944293913000001</v>
      </c>
      <c r="AG200" s="49">
        <v>13.838058875999998</v>
      </c>
      <c r="AH200" s="49">
        <v>14.407020205</v>
      </c>
      <c r="AI200" s="49">
        <v>14.791007818000001</v>
      </c>
      <c r="AJ200" s="49">
        <v>77.51831563041182</v>
      </c>
      <c r="AK200" s="49">
        <v>78.266451944603958</v>
      </c>
      <c r="AL200" s="49">
        <v>79.427489695868843</v>
      </c>
      <c r="AM200" s="49">
        <v>81.392094777390156</v>
      </c>
      <c r="AN200" s="49">
        <v>83.611210581802993</v>
      </c>
      <c r="AO200" s="49">
        <v>85.868827022809995</v>
      </c>
      <c r="AP200" s="49">
        <v>87.933923210313466</v>
      </c>
      <c r="AQ200" s="49">
        <v>89.184935947080746</v>
      </c>
      <c r="AR200" s="49">
        <v>90.003469324560626</v>
      </c>
      <c r="AS200" s="53">
        <v>9.3942712490579989</v>
      </c>
      <c r="AT200" s="53">
        <v>9.6079846342469999</v>
      </c>
      <c r="AU200" s="53">
        <v>9.9523050724909989</v>
      </c>
      <c r="AV200" s="53">
        <v>10.572522784520002</v>
      </c>
      <c r="AW200" s="53">
        <v>11.335723072659999</v>
      </c>
      <c r="AX200" s="53">
        <v>12.18904581758</v>
      </c>
      <c r="AY200" s="53">
        <v>13.046582032409999</v>
      </c>
      <c r="AZ200" s="53">
        <v>13.605979878230002</v>
      </c>
      <c r="BA200" s="53">
        <v>13.989708028969998</v>
      </c>
      <c r="BB200" s="53">
        <v>75.76669768749862</v>
      </c>
      <c r="BC200" s="53">
        <v>76.55989222006437</v>
      </c>
      <c r="BD200" s="53">
        <v>77.77724230803409</v>
      </c>
      <c r="BE200" s="53">
        <v>79.800740363147156</v>
      </c>
      <c r="BF200" s="53">
        <v>82.033928755752996</v>
      </c>
      <c r="BG200" s="53">
        <v>84.251877421333148</v>
      </c>
      <c r="BH200" s="53">
        <v>86.235561351169238</v>
      </c>
      <c r="BI200" s="53">
        <v>87.417218611427671</v>
      </c>
      <c r="BJ200" s="53">
        <v>88.182456979259427</v>
      </c>
    </row>
    <row r="201" spans="1:62">
      <c r="B201" s="54">
        <f t="shared" si="11"/>
        <v>597</v>
      </c>
      <c r="C201" s="50">
        <v>19.899999999999999</v>
      </c>
      <c r="D201" s="52" t="e">
        <f>VLOOKUP(Table!C201,'Baby Growth Tracker'!$D$14:$E$99,2,FALSE)</f>
        <v>#N/A</v>
      </c>
      <c r="E201" s="49">
        <f>IF('Baby Growth Tracker'!$C$5="Male",Table!AA201,Table!AS201)</f>
        <v>9.4094906594473997</v>
      </c>
      <c r="F201" s="49">
        <f>IF('Baby Growth Tracker'!$C$5="Male",Table!AB201,Table!AT201)</f>
        <v>9.6234492794675006</v>
      </c>
      <c r="G201" s="49">
        <f>IF('Baby Growth Tracker'!$C$5="Male",Table!AC201,Table!AU201)</f>
        <v>9.9682025937938992</v>
      </c>
      <c r="H201" s="49">
        <f>IF('Baby Growth Tracker'!$C$5="Male",Table!AD201,Table!AV201)</f>
        <v>10.589321294335003</v>
      </c>
      <c r="I201" s="49">
        <f>IF('Baby Growth Tracker'!$C$5="Male",Table!AE201,Table!AW201)</f>
        <v>11.353852688124999</v>
      </c>
      <c r="J201" s="49">
        <f>IF('Baby Growth Tracker'!$C$5="Male",Table!AF201,Table!AX201)</f>
        <v>12.208966449472001</v>
      </c>
      <c r="K201" s="49">
        <f>IF('Baby Growth Tracker'!$C$5="Male",Table!AG201,Table!AY201)</f>
        <v>13.068636495649999</v>
      </c>
      <c r="L201" s="49">
        <f>IF('Baby Growth Tracker'!$C$5="Male",Table!AH201,Table!AZ201)</f>
        <v>13.629611782260001</v>
      </c>
      <c r="M201" s="49">
        <f>IF('Baby Growth Tracker'!$C$5="Male",Table!AI201,Table!BA201)</f>
        <v>14.014508283237998</v>
      </c>
      <c r="N201" s="49" t="e">
        <f t="shared" si="9"/>
        <v>#N/A</v>
      </c>
      <c r="O201" s="50">
        <v>19.899999999999999</v>
      </c>
      <c r="P201" s="52" t="e">
        <f>VLOOKUP(Table!O201,'Baby Growth Tracker'!$D$14:$F$99,3,FALSE)</f>
        <v>#N/A</v>
      </c>
      <c r="Q201" s="49">
        <f>IF('Baby Growth Tracker'!$C$5="Male",Table!AJ201,Table!BB201)</f>
        <v>75.851044862361846</v>
      </c>
      <c r="R201" s="49">
        <f>IF('Baby Growth Tracker'!$C$5="Male",Table!AK201,Table!BC201)</f>
        <v>76.645148601988396</v>
      </c>
      <c r="S201" s="49">
        <f>IF('Baby Growth Tracker'!$C$5="Male",Table!AL201,Table!BD201)</f>
        <v>77.863963044274897</v>
      </c>
      <c r="T201" s="49">
        <f>IF('Baby Growth Tracker'!$C$5="Male",Table!AM201,Table!BE201)</f>
        <v>79.890076243938736</v>
      </c>
      <c r="U201" s="49">
        <f>IF('Baby Growth Tracker'!$C$5="Male",Table!AN201,Table!BF201)</f>
        <v>82.126406340730696</v>
      </c>
      <c r="V201" s="49">
        <f>IF('Baby Growth Tracker'!$C$5="Male",Table!AO201,Table!BG201)</f>
        <v>84.347732643264735</v>
      </c>
      <c r="W201" s="49">
        <f>IF('Baby Growth Tracker'!$C$5="Male",Table!AP201,Table!BH201)</f>
        <v>86.334648389036786</v>
      </c>
      <c r="X201" s="49">
        <f>IF('Baby Growth Tracker'!$C$5="Male",Table!AQ201,Table!BI201)</f>
        <v>87.518323200804872</v>
      </c>
      <c r="Y201" s="49">
        <f>IF('Baby Growth Tracker'!$C$5="Male",Table!AR201,Table!BJ201)</f>
        <v>88.284904301678395</v>
      </c>
      <c r="Z201" s="49" t="e">
        <f t="shared" si="10"/>
        <v>#N/A</v>
      </c>
      <c r="AA201" s="49">
        <v>9.8590814165999969</v>
      </c>
      <c r="AB201" s="49">
        <v>10.106441348000001</v>
      </c>
      <c r="AC201" s="49">
        <v>10.501501763999999</v>
      </c>
      <c r="AD201" s="49">
        <v>11.202193302000003</v>
      </c>
      <c r="AE201" s="49">
        <v>12.044997116000001</v>
      </c>
      <c r="AF201" s="49">
        <v>12.962002534000002</v>
      </c>
      <c r="AG201" s="49">
        <v>13.856968307999997</v>
      </c>
      <c r="AH201" s="49">
        <v>14.42670908</v>
      </c>
      <c r="AI201" s="49">
        <v>14.811229384000001</v>
      </c>
      <c r="AJ201" s="49">
        <v>77.596291863347574</v>
      </c>
      <c r="AK201" s="49">
        <v>78.346277336527379</v>
      </c>
      <c r="AL201" s="49">
        <v>79.5099858140631</v>
      </c>
      <c r="AM201" s="49">
        <v>81.47856407480208</v>
      </c>
      <c r="AN201" s="49">
        <v>83.70135321419059</v>
      </c>
      <c r="AO201" s="49">
        <v>85.961834134394323</v>
      </c>
      <c r="AP201" s="49">
        <v>88.028792298590957</v>
      </c>
      <c r="AQ201" s="49">
        <v>89.280585496167788</v>
      </c>
      <c r="AR201" s="49">
        <v>90.099489079234019</v>
      </c>
      <c r="AS201" s="53">
        <v>9.4094906594473997</v>
      </c>
      <c r="AT201" s="53">
        <v>9.6234492794675006</v>
      </c>
      <c r="AU201" s="53">
        <v>9.9682025937938992</v>
      </c>
      <c r="AV201" s="53">
        <v>10.589321294335003</v>
      </c>
      <c r="AW201" s="53">
        <v>11.353852688124999</v>
      </c>
      <c r="AX201" s="53">
        <v>12.208966449472001</v>
      </c>
      <c r="AY201" s="53">
        <v>13.068636495649999</v>
      </c>
      <c r="AZ201" s="53">
        <v>13.629611782260001</v>
      </c>
      <c r="BA201" s="53">
        <v>14.014508283237998</v>
      </c>
      <c r="BB201" s="53">
        <v>75.851044862361846</v>
      </c>
      <c r="BC201" s="53">
        <v>76.645148601988396</v>
      </c>
      <c r="BD201" s="53">
        <v>77.863963044274897</v>
      </c>
      <c r="BE201" s="53">
        <v>79.890076243938736</v>
      </c>
      <c r="BF201" s="53">
        <v>82.126406340730696</v>
      </c>
      <c r="BG201" s="53">
        <v>84.347732643264735</v>
      </c>
      <c r="BH201" s="53">
        <v>86.334648389036786</v>
      </c>
      <c r="BI201" s="53">
        <v>87.518323200804872</v>
      </c>
      <c r="BJ201" s="53">
        <v>88.284904301678395</v>
      </c>
    </row>
    <row r="202" spans="1:62">
      <c r="A202" s="49" t="s">
        <v>11</v>
      </c>
      <c r="B202" s="54">
        <f t="shared" si="11"/>
        <v>600</v>
      </c>
      <c r="C202" s="50">
        <v>20</v>
      </c>
      <c r="D202" s="52" t="e">
        <f>VLOOKUP(Table!C202,'Baby Growth Tracker'!$D$14:$E$99,2,FALSE)</f>
        <v>#N/A</v>
      </c>
      <c r="E202" s="49">
        <f>IF('Baby Growth Tracker'!$C$5="Male",Table!AA202,Table!AS202)</f>
        <v>9.424630803096619</v>
      </c>
      <c r="F202" s="49">
        <f>IF('Baby Growth Tracker'!$C$5="Male",Table!AB202,Table!AT202)</f>
        <v>9.6388354987106108</v>
      </c>
      <c r="G202" s="49">
        <f>IF('Baby Growth Tracker'!$C$5="Male",Table!AC202,Table!AU202)</f>
        <v>9.9840230425081096</v>
      </c>
      <c r="H202" s="49">
        <f>IF('Baby Growth Tracker'!$C$5="Male",Table!AD202,Table!AV202)</f>
        <v>10.606045218534103</v>
      </c>
      <c r="I202" s="49">
        <f>IF('Baby Growth Tracker'!$C$5="Male",Table!AE202,Table!AW202)</f>
        <v>11.371911022097098</v>
      </c>
      <c r="J202" s="49">
        <f>IF('Baby Growth Tracker'!$C$5="Male",Table!AF202,Table!AX202)</f>
        <v>12.228820119645201</v>
      </c>
      <c r="K202" s="49">
        <f>IF('Baby Growth Tracker'!$C$5="Male",Table!AG202,Table!AY202)</f>
        <v>13.0906294102475</v>
      </c>
      <c r="L202" s="49">
        <f>IF('Baby Growth Tracker'!$C$5="Male",Table!AH202,Table!AZ202)</f>
        <v>13.653186468105702</v>
      </c>
      <c r="M202" s="49">
        <f>IF('Baby Growth Tracker'!$C$5="Male",Table!AI202,Table!BA202)</f>
        <v>14.039254739600098</v>
      </c>
      <c r="N202" s="49" t="e">
        <f t="shared" si="9"/>
        <v>#N/A</v>
      </c>
      <c r="O202" s="50">
        <v>20</v>
      </c>
      <c r="P202" s="52" t="e">
        <f>VLOOKUP(Table!O202,'Baby Growth Tracker'!$D$14:$F$99,3,FALSE)</f>
        <v>#N/A</v>
      </c>
      <c r="Q202" s="49">
        <f>IF('Baby Growth Tracker'!$C$5="Male",Table!AJ202,Table!BB202)</f>
        <v>75.93517995082739</v>
      </c>
      <c r="R202" s="49">
        <f>IF('Baby Growth Tracker'!$C$5="Male",Table!AK202,Table!BC202)</f>
        <v>76.73019069197565</v>
      </c>
      <c r="S202" s="49">
        <f>IF('Baby Growth Tracker'!$C$5="Male",Table!AL202,Table!BD202)</f>
        <v>77.950466298109973</v>
      </c>
      <c r="T202" s="49">
        <f>IF('Baby Growth Tracker'!$C$5="Male",Table!AM202,Table!BE202)</f>
        <v>79.979189903557128</v>
      </c>
      <c r="U202" s="49">
        <f>IF('Baby Growth Tracker'!$C$5="Male",Table!AN202,Table!BF202)</f>
        <v>82.218657371421301</v>
      </c>
      <c r="V202" s="49">
        <f>IF('Baby Growth Tracker'!$C$5="Male",Table!AO202,Table!BG202)</f>
        <v>84.44335802557049</v>
      </c>
      <c r="W202" s="49">
        <f>IF('Baby Growth Tracker'!$C$5="Male",Table!AP202,Table!BH202)</f>
        <v>86.4335035736744</v>
      </c>
      <c r="X202" s="49">
        <f>IF('Baby Growth Tracker'!$C$5="Male",Table!AQ202,Table!BI202)</f>
        <v>87.619195174542583</v>
      </c>
      <c r="Y202" s="49">
        <f>IF('Baby Growth Tracker'!$C$5="Male",Table!AR202,Table!BJ202)</f>
        <v>88.387118694732621</v>
      </c>
      <c r="Z202" s="49" t="e">
        <f t="shared" si="10"/>
        <v>#N/A</v>
      </c>
      <c r="AA202" s="49">
        <v>9.8728419934999998</v>
      </c>
      <c r="AB202" s="49">
        <v>10.120504969999999</v>
      </c>
      <c r="AC202" s="49">
        <v>10.516053395</v>
      </c>
      <c r="AD202" s="49">
        <v>11.217622985</v>
      </c>
      <c r="AE202" s="49">
        <v>12.06150482</v>
      </c>
      <c r="AF202" s="49">
        <v>12.979711155</v>
      </c>
      <c r="AG202" s="49">
        <v>13.87587774</v>
      </c>
      <c r="AH202" s="49">
        <v>14.446397955</v>
      </c>
      <c r="AI202" s="49">
        <v>14.831450950000001</v>
      </c>
      <c r="AJ202" s="49">
        <v>77.674039799969208</v>
      </c>
      <c r="AK202" s="49">
        <v>78.425875575909828</v>
      </c>
      <c r="AL202" s="49">
        <v>79.592255530248735</v>
      </c>
      <c r="AM202" s="49">
        <v>81.564805954755315</v>
      </c>
      <c r="AN202" s="49">
        <v>83.791264922275261</v>
      </c>
      <c r="AO202" s="49">
        <v>86.054605533859359</v>
      </c>
      <c r="AP202" s="49">
        <v>88.123421344603614</v>
      </c>
      <c r="AQ202" s="49">
        <v>89.375992821039929</v>
      </c>
      <c r="AR202" s="49">
        <v>90.195265482363766</v>
      </c>
      <c r="AS202" s="53">
        <v>9.424630803096619</v>
      </c>
      <c r="AT202" s="53">
        <v>9.6388354987106108</v>
      </c>
      <c r="AU202" s="53">
        <v>9.9840230425081096</v>
      </c>
      <c r="AV202" s="53">
        <v>10.606045218534103</v>
      </c>
      <c r="AW202" s="53">
        <v>11.371911022097098</v>
      </c>
      <c r="AX202" s="53">
        <v>12.228820119645201</v>
      </c>
      <c r="AY202" s="53">
        <v>13.0906294102475</v>
      </c>
      <c r="AZ202" s="53">
        <v>13.653186468105702</v>
      </c>
      <c r="BA202" s="53">
        <v>14.039254739600098</v>
      </c>
      <c r="BB202" s="53">
        <v>75.93517995082739</v>
      </c>
      <c r="BC202" s="53">
        <v>76.73019069197565</v>
      </c>
      <c r="BD202" s="53">
        <v>77.950466298109973</v>
      </c>
      <c r="BE202" s="53">
        <v>79.979189903557128</v>
      </c>
      <c r="BF202" s="53">
        <v>82.218657371421301</v>
      </c>
      <c r="BG202" s="53">
        <v>84.44335802557049</v>
      </c>
      <c r="BH202" s="53">
        <v>86.4335035736744</v>
      </c>
      <c r="BI202" s="53">
        <v>87.619195174542583</v>
      </c>
      <c r="BJ202" s="53">
        <v>88.387118694732621</v>
      </c>
    </row>
    <row r="203" spans="1:62">
      <c r="B203" s="54">
        <f t="shared" si="11"/>
        <v>603</v>
      </c>
      <c r="C203" s="50">
        <v>20.100000000000001</v>
      </c>
      <c r="D203" s="52" t="e">
        <f>VLOOKUP(Table!C203,'Baby Growth Tracker'!$D$14:$E$99,2,FALSE)</f>
        <v>#N/A</v>
      </c>
      <c r="E203" s="49">
        <f>IF('Baby Growth Tracker'!$C$5="Male",Table!AA203,Table!AS203)</f>
        <v>9.4396926777785737</v>
      </c>
      <c r="F203" s="49">
        <f>IF('Baby Growth Tracker'!$C$5="Male",Table!AB203,Table!AT203)</f>
        <v>9.6541442992409756</v>
      </c>
      <c r="G203" s="49">
        <f>IF('Baby Growth Tracker'!$C$5="Male",Table!AC203,Table!AU203)</f>
        <v>9.9997674422100182</v>
      </c>
      <c r="H203" s="49">
        <f>IF('Baby Growth Tracker'!$C$5="Male",Table!AD203,Table!AV203)</f>
        <v>10.622695613079362</v>
      </c>
      <c r="I203" s="49">
        <f>IF('Baby Growth Tracker'!$C$5="Male",Table!AE203,Table!AW203)</f>
        <v>11.389899175407209</v>
      </c>
      <c r="J203" s="49">
        <f>IF('Baby Growth Tracker'!$C$5="Male",Table!AF203,Table!AX203)</f>
        <v>12.248607985390871</v>
      </c>
      <c r="K203" s="49">
        <f>IF('Baby Growth Tracker'!$C$5="Male",Table!AG203,Table!AY203)</f>
        <v>13.11256199743463</v>
      </c>
      <c r="L203" s="49">
        <f>IF('Baby Growth Tracker'!$C$5="Male",Table!AH203,Table!AZ203)</f>
        <v>13.676705203333732</v>
      </c>
      <c r="M203" s="49">
        <f>IF('Baby Growth Tracker'!$C$5="Male",Table!AI203,Table!BA203)</f>
        <v>14.063948699930219</v>
      </c>
      <c r="N203" s="49" t="e">
        <f t="shared" si="9"/>
        <v>#N/A</v>
      </c>
      <c r="O203" s="50">
        <v>20.100000000000001</v>
      </c>
      <c r="P203" s="52" t="e">
        <f>VLOOKUP(Table!O203,'Baby Growth Tracker'!$D$14:$F$99,3,FALSE)</f>
        <v>#N/A</v>
      </c>
      <c r="Q203" s="49">
        <f>IF('Baby Growth Tracker'!$C$5="Male",Table!AJ203,Table!BB203)</f>
        <v>76.019104443080721</v>
      </c>
      <c r="R203" s="49">
        <f>IF('Baby Growth Tracker'!$C$5="Male",Table!AK203,Table!BC203)</f>
        <v>76.815020003991421</v>
      </c>
      <c r="S203" s="49">
        <f>IF('Baby Growth Tracker'!$C$5="Male",Table!AL203,Table!BD203)</f>
        <v>78.036753615126159</v>
      </c>
      <c r="T203" s="49">
        <f>IF('Baby Growth Tracker'!$C$5="Male",Table!AM203,Table!BE203)</f>
        <v>80.068082927544111</v>
      </c>
      <c r="U203" s="49">
        <f>IF('Baby Growth Tracker'!$C$5="Male",Table!AN203,Table!BF203)</f>
        <v>82.310683460102979</v>
      </c>
      <c r="V203" s="49">
        <f>IF('Baby Growth Tracker'!$C$5="Male",Table!AO203,Table!BG203)</f>
        <v>84.538755190202536</v>
      </c>
      <c r="W203" s="49">
        <f>IF('Baby Growth Tracker'!$C$5="Male",Table!AP203,Table!BH203)</f>
        <v>86.53212852241046</v>
      </c>
      <c r="X203" s="49">
        <f>IF('Baby Growth Tracker'!$C$5="Male",Table!AQ203,Table!BI203)</f>
        <v>87.719836141624</v>
      </c>
      <c r="Y203" s="49">
        <f>IF('Baby Growth Tracker'!$C$5="Male",Table!AR203,Table!BJ203)</f>
        <v>88.489101759880526</v>
      </c>
      <c r="Z203" s="49" t="e">
        <f t="shared" si="10"/>
        <v>#N/A</v>
      </c>
      <c r="AA203" s="49">
        <v>9.8866025703999991</v>
      </c>
      <c r="AB203" s="49">
        <v>10.134568591999999</v>
      </c>
      <c r="AC203" s="49">
        <v>10.530605026</v>
      </c>
      <c r="AD203" s="49">
        <v>11.233052668000001</v>
      </c>
      <c r="AE203" s="49">
        <v>12.078012524</v>
      </c>
      <c r="AF203" s="49">
        <v>12.997419776000001</v>
      </c>
      <c r="AG203" s="49">
        <v>13.894787171999999</v>
      </c>
      <c r="AH203" s="49">
        <v>14.46608683</v>
      </c>
      <c r="AI203" s="49">
        <v>14.851672516000001</v>
      </c>
      <c r="AJ203" s="49">
        <v>77.751561185712575</v>
      </c>
      <c r="AK203" s="49">
        <v>78.505248376848684</v>
      </c>
      <c r="AL203" s="49">
        <v>79.674300517026225</v>
      </c>
      <c r="AM203" s="49">
        <v>81.650822042206244</v>
      </c>
      <c r="AN203" s="49">
        <v>83.880947314245375</v>
      </c>
      <c r="AO203" s="49">
        <v>86.147142852343151</v>
      </c>
      <c r="AP203" s="49">
        <v>88.217812032003934</v>
      </c>
      <c r="AQ203" s="49">
        <v>89.471159649224333</v>
      </c>
      <c r="AR203" s="49">
        <v>90.290800294097295</v>
      </c>
      <c r="AS203" s="53">
        <v>9.4396926777785737</v>
      </c>
      <c r="AT203" s="53">
        <v>9.6541442992409756</v>
      </c>
      <c r="AU203" s="53">
        <v>9.9997674422100182</v>
      </c>
      <c r="AV203" s="53">
        <v>10.622695613079362</v>
      </c>
      <c r="AW203" s="53">
        <v>11.389899175407209</v>
      </c>
      <c r="AX203" s="53">
        <v>12.248607985390871</v>
      </c>
      <c r="AY203" s="53">
        <v>13.11256199743463</v>
      </c>
      <c r="AZ203" s="53">
        <v>13.676705203333732</v>
      </c>
      <c r="BA203" s="53">
        <v>14.063948699930219</v>
      </c>
      <c r="BB203" s="53">
        <v>76.019104443080721</v>
      </c>
      <c r="BC203" s="53">
        <v>76.815020003991421</v>
      </c>
      <c r="BD203" s="53">
        <v>78.036753615126159</v>
      </c>
      <c r="BE203" s="53">
        <v>80.068082927544111</v>
      </c>
      <c r="BF203" s="53">
        <v>82.310683460102979</v>
      </c>
      <c r="BG203" s="53">
        <v>84.538755190202536</v>
      </c>
      <c r="BH203" s="53">
        <v>86.53212852241046</v>
      </c>
      <c r="BI203" s="53">
        <v>87.719836141624</v>
      </c>
      <c r="BJ203" s="53">
        <v>88.489101759880526</v>
      </c>
    </row>
    <row r="204" spans="1:62">
      <c r="B204" s="54">
        <f t="shared" si="11"/>
        <v>606</v>
      </c>
      <c r="C204" s="50">
        <v>20.2</v>
      </c>
      <c r="D204" s="52" t="e">
        <f>VLOOKUP(Table!C204,'Baby Growth Tracker'!$D$14:$E$99,2,FALSE)</f>
        <v>#N/A</v>
      </c>
      <c r="E204" s="49">
        <f>IF('Baby Growth Tracker'!$C$5="Male",Table!AA204,Table!AS204)</f>
        <v>9.4546772735400069</v>
      </c>
      <c r="F204" s="49">
        <f>IF('Baby Growth Tracker'!$C$5="Male",Table!AB204,Table!AT204)</f>
        <v>9.6693766803115295</v>
      </c>
      <c r="G204" s="49">
        <f>IF('Baby Growth Tracker'!$C$5="Male",Table!AC204,Table!AU204)</f>
        <v>10.015436807991314</v>
      </c>
      <c r="H204" s="49">
        <f>IF('Baby Growth Tracker'!$C$5="Male",Table!AD204,Table!AV204)</f>
        <v>10.63927352456442</v>
      </c>
      <c r="I204" s="49">
        <f>IF('Baby Growth Tracker'!$C$5="Male",Table!AE204,Table!AW204)</f>
        <v>11.407818238386385</v>
      </c>
      <c r="J204" s="49">
        <f>IF('Baby Growth Tracker'!$C$5="Male",Table!AF204,Table!AX204)</f>
        <v>12.268331192206874</v>
      </c>
      <c r="K204" s="49">
        <f>IF('Baby Growth Tracker'!$C$5="Male",Table!AG204,Table!AY204)</f>
        <v>13.134435465344898</v>
      </c>
      <c r="L204" s="49">
        <f>IF('Baby Growth Tracker'!$C$5="Male",Table!AH204,Table!AZ204)</f>
        <v>13.700169241566401</v>
      </c>
      <c r="M204" s="49">
        <f>IF('Baby Growth Tracker'!$C$5="Male",Table!AI204,Table!BA204)</f>
        <v>14.08859145158941</v>
      </c>
      <c r="N204" s="49" t="e">
        <f t="shared" si="9"/>
        <v>#N/A</v>
      </c>
      <c r="O204" s="50">
        <v>20.2</v>
      </c>
      <c r="P204" s="52" t="e">
        <f>VLOOKUP(Table!O204,'Baby Growth Tracker'!$D$14:$F$99,3,FALSE)</f>
        <v>#N/A</v>
      </c>
      <c r="Q204" s="49">
        <f>IF('Baby Growth Tracker'!$C$5="Male",Table!AJ204,Table!BB204)</f>
        <v>76.102819876768336</v>
      </c>
      <c r="R204" s="49">
        <f>IF('Baby Growth Tracker'!$C$5="Male",Table!AK204,Table!BC204)</f>
        <v>76.899638113194015</v>
      </c>
      <c r="S204" s="49">
        <f>IF('Baby Growth Tracker'!$C$5="Male",Table!AL204,Table!BD204)</f>
        <v>78.122826621943162</v>
      </c>
      <c r="T204" s="49">
        <f>IF('Baby Growth Tracker'!$C$5="Male",Table!AM204,Table!BE204)</f>
        <v>80.156757012147963</v>
      </c>
      <c r="U204" s="49">
        <f>IF('Baby Growth Tracker'!$C$5="Male",Table!AN204,Table!BF204)</f>
        <v>82.402486357731604</v>
      </c>
      <c r="V204" s="49">
        <f>IF('Baby Growth Tracker'!$C$5="Male",Table!AO204,Table!BG204)</f>
        <v>84.633925920627846</v>
      </c>
      <c r="W204" s="49">
        <f>IF('Baby Growth Tracker'!$C$5="Male",Table!AP204,Table!BH204)</f>
        <v>86.630525030357433</v>
      </c>
      <c r="X204" s="49">
        <f>IF('Baby Growth Tracker'!$C$5="Male",Table!AQ204,Table!BI204)</f>
        <v>87.82024789665013</v>
      </c>
      <c r="Y204" s="49">
        <f>IF('Baby Growth Tracker'!$C$5="Male",Table!AR204,Table!BJ204)</f>
        <v>88.590855288533774</v>
      </c>
      <c r="Z204" s="49" t="e">
        <f t="shared" si="10"/>
        <v>#N/A</v>
      </c>
      <c r="AA204" s="49">
        <v>9.9003631472999984</v>
      </c>
      <c r="AB204" s="49">
        <v>10.148632213999999</v>
      </c>
      <c r="AC204" s="49">
        <v>10.545156657</v>
      </c>
      <c r="AD204" s="49">
        <v>11.248482351000002</v>
      </c>
      <c r="AE204" s="49">
        <v>12.094520228</v>
      </c>
      <c r="AF204" s="49">
        <v>13.015128397000002</v>
      </c>
      <c r="AG204" s="49">
        <v>13.913696603999998</v>
      </c>
      <c r="AH204" s="49">
        <v>14.485775705</v>
      </c>
      <c r="AI204" s="49">
        <v>14.871894082000001</v>
      </c>
      <c r="AJ204" s="49">
        <v>77.828857895962102</v>
      </c>
      <c r="AK204" s="49">
        <v>78.5843975380226</v>
      </c>
      <c r="AL204" s="49">
        <v>79.756122474357198</v>
      </c>
      <c r="AM204" s="49">
        <v>81.736613927474423</v>
      </c>
      <c r="AN204" s="49">
        <v>83.970401942958958</v>
      </c>
      <c r="AO204" s="49">
        <v>86.23944769432633</v>
      </c>
      <c r="AP204" s="49">
        <v>88.311966084710917</v>
      </c>
      <c r="AQ204" s="49">
        <v>89.566087806810316</v>
      </c>
      <c r="AR204" s="49">
        <v>90.386095418213074</v>
      </c>
      <c r="AS204" s="53">
        <v>9.4546772735400069</v>
      </c>
      <c r="AT204" s="53">
        <v>9.6693766803115295</v>
      </c>
      <c r="AU204" s="53">
        <v>10.015436807991314</v>
      </c>
      <c r="AV204" s="53">
        <v>10.63927352456442</v>
      </c>
      <c r="AW204" s="53">
        <v>11.407818238386385</v>
      </c>
      <c r="AX204" s="53">
        <v>12.268331192206874</v>
      </c>
      <c r="AY204" s="53">
        <v>13.134435465344898</v>
      </c>
      <c r="AZ204" s="53">
        <v>13.700169241566401</v>
      </c>
      <c r="BA204" s="53">
        <v>14.08859145158941</v>
      </c>
      <c r="BB204" s="53">
        <v>76.102819876768336</v>
      </c>
      <c r="BC204" s="53">
        <v>76.899638113194015</v>
      </c>
      <c r="BD204" s="53">
        <v>78.122826621943162</v>
      </c>
      <c r="BE204" s="53">
        <v>80.156757012147963</v>
      </c>
      <c r="BF204" s="53">
        <v>82.402486357731604</v>
      </c>
      <c r="BG204" s="53">
        <v>84.633925920627846</v>
      </c>
      <c r="BH204" s="53">
        <v>86.630525030357433</v>
      </c>
      <c r="BI204" s="53">
        <v>87.82024789665013</v>
      </c>
      <c r="BJ204" s="53">
        <v>88.590855288533774</v>
      </c>
    </row>
    <row r="205" spans="1:62">
      <c r="B205" s="54">
        <f t="shared" si="11"/>
        <v>609</v>
      </c>
      <c r="C205" s="50">
        <v>20.3</v>
      </c>
      <c r="D205" s="52" t="e">
        <f>VLOOKUP(Table!C205,'Baby Growth Tracker'!$D$14:$E$99,2,FALSE)</f>
        <v>#N/A</v>
      </c>
      <c r="E205" s="49">
        <f>IF('Baby Growth Tracker'!$C$5="Male",Table!AA205,Table!AS205)</f>
        <v>9.4695855727407015</v>
      </c>
      <c r="F205" s="49">
        <f>IF('Baby Growth Tracker'!$C$5="Male",Table!AB205,Table!AT205)</f>
        <v>9.6845336332060938</v>
      </c>
      <c r="G205" s="49">
        <f>IF('Baby Growth Tracker'!$C$5="Male",Table!AC205,Table!AU205)</f>
        <v>10.031032146507142</v>
      </c>
      <c r="H205" s="49">
        <f>IF('Baby Growth Tracker'!$C$5="Male",Table!AD205,Table!AV205)</f>
        <v>10.655779990272867</v>
      </c>
      <c r="I205" s="49">
        <f>IF('Baby Growth Tracker'!$C$5="Male",Table!AE205,Table!AW205)</f>
        <v>11.42566929093681</v>
      </c>
      <c r="J205" s="49">
        <f>IF('Baby Growth Tracker'!$C$5="Male",Table!AF205,Table!AX205)</f>
        <v>12.287990873881828</v>
      </c>
      <c r="K205" s="49">
        <f>IF('Baby Growth Tracker'!$C$5="Male",Table!AG205,Table!AY205)</f>
        <v>13.156251009109546</v>
      </c>
      <c r="L205" s="49">
        <f>IF('Baby Growth Tracker'!$C$5="Male",Table!AH205,Table!AZ205)</f>
        <v>13.723579822585958</v>
      </c>
      <c r="M205" s="49">
        <f>IF('Baby Growth Tracker'!$C$5="Male",Table!AI205,Table!BA205)</f>
        <v>14.113184267534733</v>
      </c>
      <c r="N205" s="49" t="e">
        <f t="shared" si="9"/>
        <v>#N/A</v>
      </c>
      <c r="O205" s="50">
        <v>20.3</v>
      </c>
      <c r="P205" s="52" t="e">
        <f>VLOOKUP(Table!O205,'Baby Growth Tracker'!$D$14:$F$99,3,FALSE)</f>
        <v>#N/A</v>
      </c>
      <c r="Q205" s="49">
        <f>IF('Baby Growth Tracker'!$C$5="Male",Table!AJ205,Table!BB205)</f>
        <v>76.186327880565486</v>
      </c>
      <c r="R205" s="49">
        <f>IF('Baby Growth Tracker'!$C$5="Male",Table!AK205,Table!BC205)</f>
        <v>76.9840467081996</v>
      </c>
      <c r="S205" s="49">
        <f>IF('Baby Growth Tracker'!$C$5="Male",Table!AL205,Table!BD205)</f>
        <v>78.208687091020948</v>
      </c>
      <c r="T205" s="49">
        <f>IF('Baby Growth Tracker'!$C$5="Male",Table!AM205,Table!BE205)</f>
        <v>80.245214047833812</v>
      </c>
      <c r="U205" s="49">
        <f>IF('Baby Growth Tracker'!$C$5="Male",Table!AN205,Table!BF205)</f>
        <v>82.494068055005144</v>
      </c>
      <c r="V205" s="49">
        <f>IF('Baby Growth Tracker'!$C$5="Male",Table!AO205,Table!BG205)</f>
        <v>84.728872277148483</v>
      </c>
      <c r="W205" s="49">
        <f>IF('Baby Growth Tracker'!$C$5="Male",Table!AP205,Table!BH205)</f>
        <v>86.728695195822169</v>
      </c>
      <c r="X205" s="49">
        <f>IF('Baby Growth Tracker'!$C$5="Male",Table!AQ205,Table!BI205)</f>
        <v>87.920432550075446</v>
      </c>
      <c r="Y205" s="49">
        <f>IF('Baby Growth Tracker'!$C$5="Male",Table!AR205,Table!BJ205)</f>
        <v>88.692381394948214</v>
      </c>
      <c r="Z205" s="49" t="e">
        <f t="shared" si="10"/>
        <v>#N/A</v>
      </c>
      <c r="AA205" s="49">
        <v>9.9141237241999978</v>
      </c>
      <c r="AB205" s="49">
        <v>10.162695835999999</v>
      </c>
      <c r="AC205" s="49">
        <v>10.559708287999999</v>
      </c>
      <c r="AD205" s="49">
        <v>11.263912034000002</v>
      </c>
      <c r="AE205" s="49">
        <v>12.111027932000001</v>
      </c>
      <c r="AF205" s="49">
        <v>13.032837018000002</v>
      </c>
      <c r="AG205" s="49">
        <v>13.932606035999997</v>
      </c>
      <c r="AH205" s="49">
        <v>14.50546458</v>
      </c>
      <c r="AI205" s="49">
        <v>14.892115648000001</v>
      </c>
      <c r="AJ205" s="49">
        <v>77.905932034456256</v>
      </c>
      <c r="AK205" s="49">
        <v>78.663325011162669</v>
      </c>
      <c r="AL205" s="49">
        <v>79.837723160213983</v>
      </c>
      <c r="AM205" s="49">
        <v>81.822183155715422</v>
      </c>
      <c r="AN205" s="49">
        <v>84.059630281288349</v>
      </c>
      <c r="AO205" s="49">
        <v>86.331521631313578</v>
      </c>
      <c r="AP205" s="49">
        <v>88.405885304190932</v>
      </c>
      <c r="AQ205" s="49">
        <v>89.6607792938605</v>
      </c>
      <c r="AR205" s="49">
        <v>90.481153007054047</v>
      </c>
      <c r="AS205" s="53">
        <v>9.4695855727407015</v>
      </c>
      <c r="AT205" s="53">
        <v>9.6845336332060938</v>
      </c>
      <c r="AU205" s="53">
        <v>10.031032146507142</v>
      </c>
      <c r="AV205" s="53">
        <v>10.655779990272867</v>
      </c>
      <c r="AW205" s="53">
        <v>11.42566929093681</v>
      </c>
      <c r="AX205" s="53">
        <v>12.287990873881828</v>
      </c>
      <c r="AY205" s="53">
        <v>13.156251009109546</v>
      </c>
      <c r="AZ205" s="53">
        <v>13.723579822585958</v>
      </c>
      <c r="BA205" s="53">
        <v>14.113184267534733</v>
      </c>
      <c r="BB205" s="53">
        <v>76.186327880565486</v>
      </c>
      <c r="BC205" s="53">
        <v>76.9840467081996</v>
      </c>
      <c r="BD205" s="53">
        <v>78.208687091020948</v>
      </c>
      <c r="BE205" s="53">
        <v>80.245214047833812</v>
      </c>
      <c r="BF205" s="53">
        <v>82.494068055005144</v>
      </c>
      <c r="BG205" s="53">
        <v>84.728872277148483</v>
      </c>
      <c r="BH205" s="53">
        <v>86.728695195822169</v>
      </c>
      <c r="BI205" s="53">
        <v>87.920432550075446</v>
      </c>
      <c r="BJ205" s="53">
        <v>88.692381394948214</v>
      </c>
    </row>
    <row r="206" spans="1:62">
      <c r="B206" s="54">
        <f t="shared" si="11"/>
        <v>612</v>
      </c>
      <c r="C206" s="50">
        <v>20.399999999999999</v>
      </c>
      <c r="D206" s="52" t="e">
        <f>VLOOKUP(Table!C206,'Baby Growth Tracker'!$D$14:$E$99,2,FALSE)</f>
        <v>#N/A</v>
      </c>
      <c r="E206" s="49">
        <f>IF('Baby Growth Tracker'!$C$5="Male",Table!AA206,Table!AS206)</f>
        <v>9.4844185500925615</v>
      </c>
      <c r="F206" s="49">
        <f>IF('Baby Growth Tracker'!$C$5="Male",Table!AB206,Table!AT206)</f>
        <v>9.6996161412818154</v>
      </c>
      <c r="G206" s="49">
        <f>IF('Baby Growth Tracker'!$C$5="Male",Table!AC206,Table!AU206)</f>
        <v>10.046554456024113</v>
      </c>
      <c r="H206" s="49">
        <f>IF('Baby Growth Tracker'!$C$5="Male",Table!AD206,Table!AV206)</f>
        <v>10.672216038236378</v>
      </c>
      <c r="I206" s="49">
        <f>IF('Baby Growth Tracker'!$C$5="Male",Table!AE206,Table!AW206)</f>
        <v>11.443453402602415</v>
      </c>
      <c r="J206" s="49">
        <f>IF('Baby Growth Tracker'!$C$5="Male",Table!AF206,Table!AX206)</f>
        <v>12.307588152578898</v>
      </c>
      <c r="K206" s="49">
        <f>IF('Baby Growth Tracker'!$C$5="Male",Table!AG206,Table!AY206)</f>
        <v>13.178009810953498</v>
      </c>
      <c r="L206" s="49">
        <f>IF('Baby Growth Tracker'!$C$5="Male",Table!AH206,Table!AZ206)</f>
        <v>13.746938172438353</v>
      </c>
      <c r="M206" s="49">
        <f>IF('Baby Growth Tracker'!$C$5="Male",Table!AI206,Table!BA206)</f>
        <v>14.137728406427682</v>
      </c>
      <c r="N206" s="49" t="e">
        <f t="shared" si="9"/>
        <v>#N/A</v>
      </c>
      <c r="O206" s="50">
        <v>20.399999999999999</v>
      </c>
      <c r="P206" s="52" t="e">
        <f>VLOOKUP(Table!O206,'Baby Growth Tracker'!$D$14:$F$99,3,FALSE)</f>
        <v>#N/A</v>
      </c>
      <c r="Q206" s="49">
        <f>IF('Baby Growth Tracker'!$C$5="Male",Table!AJ206,Table!BB206)</f>
        <v>76.269630216860847</v>
      </c>
      <c r="R206" s="49">
        <f>IF('Baby Growth Tracker'!$C$5="Male",Table!AK206,Table!BC206)</f>
        <v>77.068247641519648</v>
      </c>
      <c r="S206" s="49">
        <f>IF('Baby Growth Tracker'!$C$5="Male",Table!AL206,Table!BD206)</f>
        <v>78.294337002290789</v>
      </c>
      <c r="T206" s="49">
        <f>IF('Baby Growth Tracker'!$C$5="Male",Table!AM206,Table!BE206)</f>
        <v>80.333456197641297</v>
      </c>
      <c r="U206" s="49">
        <f>IF('Baby Growth Tracker'!$C$5="Male",Table!AN206,Table!BF206)</f>
        <v>82.585430876475115</v>
      </c>
      <c r="V206" s="49">
        <f>IF('Baby Growth Tracker'!$C$5="Male",Table!AO206,Table!BG206)</f>
        <v>84.823596703871331</v>
      </c>
      <c r="W206" s="49">
        <f>IF('Baby Growth Tracker'!$C$5="Male",Table!AP206,Table!BH206)</f>
        <v>86.826641536440661</v>
      </c>
      <c r="X206" s="49">
        <f>IF('Baby Growth Tracker'!$C$5="Male",Table!AQ206,Table!BI206)</f>
        <v>88.020392648761188</v>
      </c>
      <c r="Y206" s="49">
        <f>IF('Baby Growth Tracker'!$C$5="Male",Table!AR206,Table!BJ206)</f>
        <v>88.793682639225977</v>
      </c>
      <c r="Z206" s="49" t="e">
        <f t="shared" si="10"/>
        <v>#N/A</v>
      </c>
      <c r="AA206" s="49">
        <v>9.9278843010999971</v>
      </c>
      <c r="AB206" s="49">
        <v>10.176759457999999</v>
      </c>
      <c r="AC206" s="49">
        <v>10.574259918999999</v>
      </c>
      <c r="AD206" s="49">
        <v>11.279341717000003</v>
      </c>
      <c r="AE206" s="49">
        <v>12.127535636000001</v>
      </c>
      <c r="AF206" s="49">
        <v>13.050545639000003</v>
      </c>
      <c r="AG206" s="49">
        <v>13.951515467999997</v>
      </c>
      <c r="AH206" s="49">
        <v>14.525153455</v>
      </c>
      <c r="AI206" s="49">
        <v>14.912337214000001</v>
      </c>
      <c r="AJ206" s="49">
        <v>77.982786026711949</v>
      </c>
      <c r="AK206" s="49">
        <v>78.742032966049749</v>
      </c>
      <c r="AL206" s="49">
        <v>79.919104419621647</v>
      </c>
      <c r="AM206" s="49">
        <v>81.907531216698004</v>
      </c>
      <c r="AN206" s="49">
        <v>84.148633698166421</v>
      </c>
      <c r="AO206" s="49">
        <v>86.423366194850189</v>
      </c>
      <c r="AP206" s="49">
        <v>88.499571603380687</v>
      </c>
      <c r="AQ206" s="49">
        <v>89.75523635420636</v>
      </c>
      <c r="AR206" s="49">
        <v>90.575975559125055</v>
      </c>
      <c r="AS206" s="53">
        <v>9.4844185500925615</v>
      </c>
      <c r="AT206" s="53">
        <v>9.6996161412818154</v>
      </c>
      <c r="AU206" s="53">
        <v>10.046554456024113</v>
      </c>
      <c r="AV206" s="53">
        <v>10.672216038236378</v>
      </c>
      <c r="AW206" s="53">
        <v>11.443453402602415</v>
      </c>
      <c r="AX206" s="53">
        <v>12.307588152578898</v>
      </c>
      <c r="AY206" s="53">
        <v>13.178009810953498</v>
      </c>
      <c r="AZ206" s="53">
        <v>13.746938172438353</v>
      </c>
      <c r="BA206" s="53">
        <v>14.137728406427682</v>
      </c>
      <c r="BB206" s="53">
        <v>76.269630216860847</v>
      </c>
      <c r="BC206" s="53">
        <v>77.068247641519648</v>
      </c>
      <c r="BD206" s="53">
        <v>78.294337002290789</v>
      </c>
      <c r="BE206" s="53">
        <v>80.333456197641297</v>
      </c>
      <c r="BF206" s="53">
        <v>82.585430876475115</v>
      </c>
      <c r="BG206" s="53">
        <v>84.823596703871331</v>
      </c>
      <c r="BH206" s="53">
        <v>86.826641536440661</v>
      </c>
      <c r="BI206" s="53">
        <v>88.020392648761188</v>
      </c>
      <c r="BJ206" s="53">
        <v>88.793682639225977</v>
      </c>
    </row>
    <row r="207" spans="1:62">
      <c r="A207" s="49" t="s">
        <v>11</v>
      </c>
      <c r="B207" s="54">
        <f t="shared" si="11"/>
        <v>615</v>
      </c>
      <c r="C207" s="50">
        <v>20.5</v>
      </c>
      <c r="D207" s="52" t="e">
        <f>VLOOKUP(Table!C207,'Baby Growth Tracker'!$D$14:$E$99,2,FALSE)</f>
        <v>#N/A</v>
      </c>
      <c r="E207" s="49">
        <f>IF('Baby Growth Tracker'!$C$5="Male",Table!AA207,Table!AS207)</f>
        <v>9.5027600739999993</v>
      </c>
      <c r="F207" s="49">
        <f>IF('Baby Growth Tracker'!$C$5="Male",Table!AB207,Table!AT207)</f>
        <v>9.7181704240000002</v>
      </c>
      <c r="G207" s="49">
        <f>IF('Baby Growth Tracker'!$C$5="Male",Table!AC207,Table!AU207)</f>
        <v>10.06548937</v>
      </c>
      <c r="H207" s="49">
        <f>IF('Baby Growth Tracker'!$C$5="Male",Table!AD207,Table!AV207)</f>
        <v>10.69195601</v>
      </c>
      <c r="I207" s="49">
        <f>IF('Baby Growth Tracker'!$C$5="Male",Table!AE207,Table!AW207)</f>
        <v>11.464397079999999</v>
      </c>
      <c r="J207" s="49">
        <f>IF('Baby Growth Tracker'!$C$5="Male",Table!AF207,Table!AX207)</f>
        <v>12.330156199999999</v>
      </c>
      <c r="K207" s="49">
        <f>IF('Baby Growth Tracker'!$C$5="Male",Table!AG207,Table!AY207)</f>
        <v>13.20250263</v>
      </c>
      <c r="L207" s="49">
        <f>IF('Baby Growth Tracker'!$C$5="Male",Table!AH207,Table!AZ207)</f>
        <v>13.77284102</v>
      </c>
      <c r="M207" s="49">
        <f>IF('Baby Growth Tracker'!$C$5="Male",Table!AI207,Table!BA207)</f>
        <v>14.1646673</v>
      </c>
      <c r="N207" s="49" t="e">
        <f t="shared" si="9"/>
        <v>#N/A</v>
      </c>
      <c r="O207" s="50">
        <v>20.5</v>
      </c>
      <c r="P207" s="52" t="e">
        <f>VLOOKUP(Table!O207,'Baby Growth Tracker'!$D$14:$F$99,3,FALSE)</f>
        <v>#N/A</v>
      </c>
      <c r="Q207" s="49">
        <f>IF('Baby Growth Tracker'!$C$5="Male",Table!AJ207,Table!BB207)</f>
        <v>76.362292625153074</v>
      </c>
      <c r="R207" s="49">
        <f>IF('Baby Growth Tracker'!$C$5="Male",Table!AK207,Table!BC207)</f>
        <v>77.161905465163017</v>
      </c>
      <c r="S207" s="49">
        <f>IF('Baby Growth Tracker'!$C$5="Male",Table!AL207,Table!BD207)</f>
        <v>78.389583800652659</v>
      </c>
      <c r="T207" s="49">
        <f>IF('Baby Growth Tracker'!$C$5="Male",Table!AM207,Table!BE207)</f>
        <v>80.43150301025635</v>
      </c>
      <c r="U207" s="49">
        <f>IF('Baby Growth Tracker'!$C$5="Male",Table!AN207,Table!BF207)</f>
        <v>82.686788097999994</v>
      </c>
      <c r="V207" s="49">
        <f>IF('Baby Growth Tracker'!$C$5="Male",Table!AO207,Table!BG207)</f>
        <v>84.92845907743542</v>
      </c>
      <c r="W207" s="49">
        <f>IF('Baby Growth Tracker'!$C$5="Male",Table!AP207,Table!BH207)</f>
        <v>86.934813460879212</v>
      </c>
      <c r="X207" s="49">
        <f>IF('Baby Growth Tracker'!$C$5="Male",Table!AQ207,Table!BI207)</f>
        <v>88.130611284977363</v>
      </c>
      <c r="Y207" s="49">
        <f>IF('Baby Growth Tracker'!$C$5="Male",Table!AR207,Table!BJ207)</f>
        <v>88.905255835732802</v>
      </c>
      <c r="Z207" s="49" t="e">
        <f t="shared" si="10"/>
        <v>#N/A</v>
      </c>
      <c r="AA207" s="49">
        <v>9.941644878</v>
      </c>
      <c r="AB207" s="49">
        <v>10.190823079999999</v>
      </c>
      <c r="AC207" s="49">
        <v>10.588811550000001</v>
      </c>
      <c r="AD207" s="49">
        <v>11.2947714</v>
      </c>
      <c r="AE207" s="49">
        <v>12.14404334</v>
      </c>
      <c r="AF207" s="49">
        <v>13.06825426</v>
      </c>
      <c r="AG207" s="49">
        <v>13.970424899999999</v>
      </c>
      <c r="AH207" s="49">
        <v>14.54484233</v>
      </c>
      <c r="AI207" s="49">
        <v>14.932558780000001</v>
      </c>
      <c r="AJ207" s="49">
        <v>78.06971428782964</v>
      </c>
      <c r="AK207" s="49">
        <v>78.830766611303261</v>
      </c>
      <c r="AL207" s="49">
        <v>80.010480508364267</v>
      </c>
      <c r="AM207" s="49">
        <v>82.002921070121133</v>
      </c>
      <c r="AN207" s="49">
        <v>84.247833944000007</v>
      </c>
      <c r="AO207" s="49">
        <v>86.525617199812274</v>
      </c>
      <c r="AP207" s="49">
        <v>88.603852415365708</v>
      </c>
      <c r="AQ207" s="49">
        <v>89.860381761665323</v>
      </c>
      <c r="AR207" s="49">
        <v>90.68153435727308</v>
      </c>
      <c r="AS207" s="53">
        <v>9.5027600739999993</v>
      </c>
      <c r="AT207" s="53">
        <v>9.7181704240000002</v>
      </c>
      <c r="AU207" s="53">
        <v>10.06548937</v>
      </c>
      <c r="AV207" s="53">
        <v>10.69195601</v>
      </c>
      <c r="AW207" s="53">
        <v>11.464397079999999</v>
      </c>
      <c r="AX207" s="53">
        <v>12.330156199999999</v>
      </c>
      <c r="AY207" s="53">
        <v>13.20250263</v>
      </c>
      <c r="AZ207" s="53">
        <v>13.77284102</v>
      </c>
      <c r="BA207" s="53">
        <v>14.1646673</v>
      </c>
      <c r="BB207" s="53">
        <v>76.362292625153074</v>
      </c>
      <c r="BC207" s="53">
        <v>77.161905465163017</v>
      </c>
      <c r="BD207" s="53">
        <v>78.389583800652659</v>
      </c>
      <c r="BE207" s="53">
        <v>80.43150301025635</v>
      </c>
      <c r="BF207" s="53">
        <v>82.686788097999994</v>
      </c>
      <c r="BG207" s="53">
        <v>84.92845907743542</v>
      </c>
      <c r="BH207" s="53">
        <v>86.934813460879212</v>
      </c>
      <c r="BI207" s="53">
        <v>88.130611284977363</v>
      </c>
      <c r="BJ207" s="53">
        <v>88.905255835732802</v>
      </c>
    </row>
    <row r="208" spans="1:62">
      <c r="B208" s="54">
        <f t="shared" si="11"/>
        <v>618</v>
      </c>
      <c r="C208" s="50">
        <v>20.6</v>
      </c>
      <c r="D208" s="52" t="e">
        <f>VLOOKUP(Table!C208,'Baby Growth Tracker'!$D$14:$E$99,2,FALSE)</f>
        <v>#N/A</v>
      </c>
      <c r="E208" s="49">
        <f>IF('Baby Growth Tracker'!$C$5="Male",Table!AA208,Table!AS208)</f>
        <v>9.5174002809999987</v>
      </c>
      <c r="F208" s="49">
        <f>IF('Baby Growth Tracker'!$C$5="Male",Table!AB208,Table!AT208)</f>
        <v>9.7330615088000005</v>
      </c>
      <c r="G208" s="49">
        <f>IF('Baby Growth Tracker'!$C$5="Male",Table!AC208,Table!AU208)</f>
        <v>10.080822389</v>
      </c>
      <c r="H208" s="49">
        <f>IF('Baby Growth Tracker'!$C$5="Male",Table!AD208,Table!AV208)</f>
        <v>10.708206604000001</v>
      </c>
      <c r="I208" s="49">
        <f>IF('Baby Growth Tracker'!$C$5="Male",Table!AE208,Table!AW208)</f>
        <v>11.482000773999999</v>
      </c>
      <c r="J208" s="49">
        <f>IF('Baby Growth Tracker'!$C$5="Male",Table!AF208,Table!AX208)</f>
        <v>12.349579728</v>
      </c>
      <c r="K208" s="49">
        <f>IF('Baby Growth Tracker'!$C$5="Male",Table!AG208,Table!AY208)</f>
        <v>13.224096279999999</v>
      </c>
      <c r="L208" s="49">
        <f>IF('Baby Growth Tracker'!$C$5="Male",Table!AH208,Table!AZ208)</f>
        <v>13.796041269</v>
      </c>
      <c r="M208" s="49">
        <f>IF('Baby Growth Tracker'!$C$5="Male",Table!AI208,Table!BA208)</f>
        <v>14.189058988999999</v>
      </c>
      <c r="N208" s="49" t="e">
        <f t="shared" si="9"/>
        <v>#N/A</v>
      </c>
      <c r="O208" s="50">
        <v>20.6</v>
      </c>
      <c r="P208" s="52" t="e">
        <f>VLOOKUP(Table!O208,'Baby Growth Tracker'!$D$14:$F$99,3,FALSE)</f>
        <v>#N/A</v>
      </c>
      <c r="Q208" s="49">
        <f>IF('Baby Growth Tracker'!$C$5="Male",Table!AJ208,Table!BB208)</f>
        <v>76.445119216602947</v>
      </c>
      <c r="R208" s="49">
        <f>IF('Baby Growth Tracker'!$C$5="Male",Table!AK208,Table!BC208)</f>
        <v>77.245625378405393</v>
      </c>
      <c r="S208" s="49">
        <f>IF('Baby Growth Tracker'!$C$5="Male",Table!AL208,Table!BD208)</f>
        <v>78.474745157854485</v>
      </c>
      <c r="T208" s="49">
        <f>IF('Baby Growth Tracker'!$C$5="Male",Table!AM208,Table!BE208)</f>
        <v>80.519245659825046</v>
      </c>
      <c r="U208" s="49">
        <f>IF('Baby Growth Tracker'!$C$5="Male",Table!AN208,Table!BF208)</f>
        <v>82.777641749200001</v>
      </c>
      <c r="V208" s="49">
        <f>IF('Baby Growth Tracker'!$C$5="Male",Table!AO208,Table!BG208)</f>
        <v>85.022667366645209</v>
      </c>
      <c r="W208" s="49">
        <f>IF('Baby Growth Tracker'!$C$5="Male",Table!AP208,Table!BH208)</f>
        <v>87.032239754785877</v>
      </c>
      <c r="X208" s="49">
        <f>IF('Baby Growth Tracker'!$C$5="Male",Table!AQ208,Table!BI208)</f>
        <v>88.230050081725693</v>
      </c>
      <c r="Y208" s="49">
        <f>IF('Baby Growth Tracker'!$C$5="Male",Table!AR208,Table!BJ208)</f>
        <v>89.006035400878773</v>
      </c>
      <c r="Z208" s="49" t="e">
        <f t="shared" si="10"/>
        <v>#N/A</v>
      </c>
      <c r="AA208" s="49">
        <v>9.9547909392000005</v>
      </c>
      <c r="AB208" s="49">
        <v>10.204247775999999</v>
      </c>
      <c r="AC208" s="49">
        <v>10.602689551000001</v>
      </c>
      <c r="AD208" s="49">
        <v>11.309478987</v>
      </c>
      <c r="AE208" s="49">
        <v>12.159793108999999</v>
      </c>
      <c r="AF208" s="49">
        <v>13.085194092</v>
      </c>
      <c r="AG208" s="49">
        <v>13.988583391999999</v>
      </c>
      <c r="AH208" s="49">
        <v>14.563806291000001</v>
      </c>
      <c r="AI208" s="49">
        <v>14.952079444000001</v>
      </c>
      <c r="AJ208" s="49">
        <v>78.14605103076822</v>
      </c>
      <c r="AK208" s="49">
        <v>78.908960831779041</v>
      </c>
      <c r="AL208" s="49">
        <v>80.091351151675084</v>
      </c>
      <c r="AM208" s="49">
        <v>82.087758333702624</v>
      </c>
      <c r="AN208" s="49">
        <v>84.336320207100002</v>
      </c>
      <c r="AO208" s="49">
        <v>86.616934164586922</v>
      </c>
      <c r="AP208" s="49">
        <v>88.697000439912898</v>
      </c>
      <c r="AQ208" s="49">
        <v>89.954294486711703</v>
      </c>
      <c r="AR208" s="49">
        <v>90.77580905047175</v>
      </c>
      <c r="AS208" s="53">
        <v>9.5174002809999987</v>
      </c>
      <c r="AT208" s="53">
        <v>9.7330615088000005</v>
      </c>
      <c r="AU208" s="53">
        <v>10.080822389</v>
      </c>
      <c r="AV208" s="53">
        <v>10.708206604000001</v>
      </c>
      <c r="AW208" s="53">
        <v>11.482000773999999</v>
      </c>
      <c r="AX208" s="53">
        <v>12.349579728</v>
      </c>
      <c r="AY208" s="53">
        <v>13.224096279999999</v>
      </c>
      <c r="AZ208" s="53">
        <v>13.796041269</v>
      </c>
      <c r="BA208" s="53">
        <v>14.189058988999999</v>
      </c>
      <c r="BB208" s="53">
        <v>76.445119216602947</v>
      </c>
      <c r="BC208" s="53">
        <v>77.245625378405393</v>
      </c>
      <c r="BD208" s="53">
        <v>78.474745157854485</v>
      </c>
      <c r="BE208" s="53">
        <v>80.519245659825046</v>
      </c>
      <c r="BF208" s="53">
        <v>82.777641749200001</v>
      </c>
      <c r="BG208" s="53">
        <v>85.022667366645209</v>
      </c>
      <c r="BH208" s="53">
        <v>87.032239754785877</v>
      </c>
      <c r="BI208" s="53">
        <v>88.230050081725693</v>
      </c>
      <c r="BJ208" s="53">
        <v>89.006035400878773</v>
      </c>
    </row>
    <row r="209" spans="1:62">
      <c r="B209" s="54">
        <f t="shared" si="11"/>
        <v>621</v>
      </c>
      <c r="C209" s="50">
        <v>20.7</v>
      </c>
      <c r="D209" s="52" t="e">
        <f>VLOOKUP(Table!C209,'Baby Growth Tracker'!$D$14:$E$99,2,FALSE)</f>
        <v>#N/A</v>
      </c>
      <c r="E209" s="49">
        <f>IF('Baby Growth Tracker'!$C$5="Male",Table!AA209,Table!AS209)</f>
        <v>9.5319683930699988</v>
      </c>
      <c r="F209" s="49">
        <f>IF('Baby Growth Tracker'!$C$5="Male",Table!AB209,Table!AT209)</f>
        <v>9.7478814129</v>
      </c>
      <c r="G209" s="49">
        <f>IF('Baby Growth Tracker'!$C$5="Male",Table!AC209,Table!AU209)</f>
        <v>10.0960857065</v>
      </c>
      <c r="H209" s="49">
        <f>IF('Baby Growth Tracker'!$C$5="Male",Table!AD209,Table!AV209)</f>
        <v>10.724390231900001</v>
      </c>
      <c r="I209" s="49">
        <f>IF('Baby Growth Tracker'!$C$5="Male",Table!AE209,Table!AW209)</f>
        <v>11.4995411479</v>
      </c>
      <c r="J209" s="49">
        <f>IF('Baby Growth Tracker'!$C$5="Male",Table!AF209,Table!AX209)</f>
        <v>12.3689446826</v>
      </c>
      <c r="K209" s="49">
        <f>IF('Baby Growth Tracker'!$C$5="Male",Table!AG209,Table!AY209)</f>
        <v>13.2456372492</v>
      </c>
      <c r="L209" s="49">
        <f>IF('Baby Growth Tracker'!$C$5="Male",Table!AH209,Table!AZ209)</f>
        <v>13.8191935127</v>
      </c>
      <c r="M209" s="49">
        <f>IF('Baby Growth Tracker'!$C$5="Male",Table!AI209,Table!BA209)</f>
        <v>14.213406346999999</v>
      </c>
      <c r="N209" s="49" t="e">
        <f t="shared" si="9"/>
        <v>#N/A</v>
      </c>
      <c r="O209" s="50">
        <v>20.7</v>
      </c>
      <c r="P209" s="52" t="e">
        <f>VLOOKUP(Table!O209,'Baby Growth Tracker'!$D$14:$F$99,3,FALSE)</f>
        <v>#N/A</v>
      </c>
      <c r="Q209" s="49">
        <f>IF('Baby Growth Tracker'!$C$5="Male",Table!AJ209,Table!BB209)</f>
        <v>76.52774437070596</v>
      </c>
      <c r="R209" s="49">
        <f>IF('Baby Growth Tracker'!$C$5="Male",Table!AK209,Table!BC209)</f>
        <v>77.329141781541281</v>
      </c>
      <c r="S209" s="49">
        <f>IF('Baby Growth Tracker'!$C$5="Male",Table!AL209,Table!BD209)</f>
        <v>78.559699985883483</v>
      </c>
      <c r="T209" s="49">
        <f>IF('Baby Growth Tracker'!$C$5="Male",Table!AM209,Table!BE209)</f>
        <v>80.606777243091074</v>
      </c>
      <c r="U209" s="49">
        <f>IF('Baby Growth Tracker'!$C$5="Male",Table!AN209,Table!BF209)</f>
        <v>82.868280109780002</v>
      </c>
      <c r="V209" s="49">
        <f>IF('Baby Growth Tracker'!$C$5="Male",Table!AO209,Table!BG209)</f>
        <v>85.11665707847726</v>
      </c>
      <c r="W209" s="49">
        <f>IF('Baby Growth Tracker'!$C$5="Male",Table!AP209,Table!BH209)</f>
        <v>87.129445371286664</v>
      </c>
      <c r="X209" s="49">
        <f>IF('Baby Growth Tracker'!$C$5="Male",Table!AQ209,Table!BI209)</f>
        <v>88.329267351675853</v>
      </c>
      <c r="Y209" s="49">
        <f>IF('Baby Growth Tracker'!$C$5="Male",Table!AR209,Table!BJ209)</f>
        <v>89.106593055813804</v>
      </c>
      <c r="Z209" s="49" t="e">
        <f t="shared" si="10"/>
        <v>#N/A</v>
      </c>
      <c r="AA209" s="49">
        <v>9.967937000400001</v>
      </c>
      <c r="AB209" s="49">
        <v>10.217672471999999</v>
      </c>
      <c r="AC209" s="49">
        <v>10.616567552000001</v>
      </c>
      <c r="AD209" s="49">
        <v>11.324186574000001</v>
      </c>
      <c r="AE209" s="49">
        <v>12.175542877999998</v>
      </c>
      <c r="AF209" s="49">
        <v>13.102133924</v>
      </c>
      <c r="AG209" s="49">
        <v>14.006741883999998</v>
      </c>
      <c r="AH209" s="49">
        <v>14.582770252000001</v>
      </c>
      <c r="AI209" s="49">
        <v>14.971600108000001</v>
      </c>
      <c r="AJ209" s="49">
        <v>78.222171737821071</v>
      </c>
      <c r="AK209" s="49">
        <v>78.986940070591444</v>
      </c>
      <c r="AL209" s="49">
        <v>80.172007436192928</v>
      </c>
      <c r="AM209" s="49">
        <v>82.172380063472005</v>
      </c>
      <c r="AN209" s="49">
        <v>84.424587366170002</v>
      </c>
      <c r="AO209" s="49">
        <v>86.708027311480492</v>
      </c>
      <c r="AP209" s="49">
        <v>88.78992049032145</v>
      </c>
      <c r="AQ209" s="49">
        <v>90.047977195891136</v>
      </c>
      <c r="AR209" s="49">
        <v>90.869852700316855</v>
      </c>
      <c r="AS209" s="53">
        <v>9.5319683930699988</v>
      </c>
      <c r="AT209" s="53">
        <v>9.7478814129</v>
      </c>
      <c r="AU209" s="53">
        <v>10.0960857065</v>
      </c>
      <c r="AV209" s="53">
        <v>10.724390231900001</v>
      </c>
      <c r="AW209" s="53">
        <v>11.4995411479</v>
      </c>
      <c r="AX209" s="53">
        <v>12.3689446826</v>
      </c>
      <c r="AY209" s="53">
        <v>13.2456372492</v>
      </c>
      <c r="AZ209" s="53">
        <v>13.8191935127</v>
      </c>
      <c r="BA209" s="53">
        <v>14.213406346999999</v>
      </c>
      <c r="BB209" s="53">
        <v>76.52774437070596</v>
      </c>
      <c r="BC209" s="53">
        <v>77.329141781541281</v>
      </c>
      <c r="BD209" s="53">
        <v>78.559699985883483</v>
      </c>
      <c r="BE209" s="53">
        <v>80.606777243091074</v>
      </c>
      <c r="BF209" s="53">
        <v>82.868280109780002</v>
      </c>
      <c r="BG209" s="53">
        <v>85.11665707847726</v>
      </c>
      <c r="BH209" s="53">
        <v>87.129445371286664</v>
      </c>
      <c r="BI209" s="53">
        <v>88.329267351675853</v>
      </c>
      <c r="BJ209" s="53">
        <v>89.106593055813804</v>
      </c>
    </row>
    <row r="210" spans="1:62">
      <c r="B210" s="54">
        <f t="shared" si="11"/>
        <v>624</v>
      </c>
      <c r="C210" s="50">
        <v>20.8</v>
      </c>
      <c r="D210" s="52" t="e">
        <f>VLOOKUP(Table!C210,'Baby Growth Tracker'!$D$14:$E$99,2,FALSE)</f>
        <v>#N/A</v>
      </c>
      <c r="E210" s="49">
        <f>IF('Baby Growth Tracker'!$C$5="Male",Table!AA210,Table!AS210)</f>
        <v>9.5464653529519996</v>
      </c>
      <c r="F210" s="49">
        <f>IF('Baby Growth Tracker'!$C$5="Male",Table!AB210,Table!AT210)</f>
        <v>9.7626310864520001</v>
      </c>
      <c r="G210" s="49">
        <f>IF('Baby Growth Tracker'!$C$5="Male",Table!AC210,Table!AU210)</f>
        <v>10.111280285519999</v>
      </c>
      <c r="H210" s="49">
        <f>IF('Baby Growth Tracker'!$C$5="Male",Table!AD210,Table!AV210)</f>
        <v>10.74050788267</v>
      </c>
      <c r="I210" s="49">
        <f>IF('Baby Growth Tracker'!$C$5="Male",Table!AE210,Table!AW210)</f>
        <v>11.517019227310001</v>
      </c>
      <c r="J210" s="49">
        <f>IF('Baby Growth Tracker'!$C$5="Male",Table!AF210,Table!AX210)</f>
        <v>12.3882521365</v>
      </c>
      <c r="K210" s="49">
        <f>IF('Baby Growth Tracker'!$C$5="Male",Table!AG210,Table!AY210)</f>
        <v>13.26712666481</v>
      </c>
      <c r="L210" s="49">
        <f>IF('Baby Growth Tracker'!$C$5="Male",Table!AH210,Table!AZ210)</f>
        <v>13.84229891853</v>
      </c>
      <c r="M210" s="49">
        <f>IF('Baby Growth Tracker'!$C$5="Male",Table!AI210,Table!BA210)</f>
        <v>14.23771057165</v>
      </c>
      <c r="N210" s="49" t="e">
        <f t="shared" si="9"/>
        <v>#N/A</v>
      </c>
      <c r="O210" s="50">
        <v>20.8</v>
      </c>
      <c r="P210" s="52" t="e">
        <f>VLOOKUP(Table!O210,'Baby Growth Tracker'!$D$14:$F$99,3,FALSE)</f>
        <v>#N/A</v>
      </c>
      <c r="Q210" s="49">
        <f>IF('Baby Growth Tracker'!$C$5="Male",Table!AJ210,Table!BB210)</f>
        <v>76.610169436130946</v>
      </c>
      <c r="R210" s="49">
        <f>IF('Baby Growth Tracker'!$C$5="Male",Table!AK210,Table!BC210)</f>
        <v>77.412456039304629</v>
      </c>
      <c r="S210" s="49">
        <f>IF('Baby Growth Tracker'!$C$5="Male",Table!AL210,Table!BD210)</f>
        <v>78.644449670442128</v>
      </c>
      <c r="T210" s="49">
        <f>IF('Baby Growth Tracker'!$C$5="Male",Table!AM210,Table!BE210)</f>
        <v>80.694099171062987</v>
      </c>
      <c r="U210" s="49">
        <f>IF('Baby Growth Tracker'!$C$5="Male",Table!AN210,Table!BF210)</f>
        <v>82.958704605530002</v>
      </c>
      <c r="V210" s="49">
        <f>IF('Baby Growth Tracker'!$C$5="Male",Table!AO210,Table!BG210)</f>
        <v>85.210429640649053</v>
      </c>
      <c r="W210" s="49">
        <f>IF('Baby Growth Tracker'!$C$5="Male",Table!AP210,Table!BH210)</f>
        <v>87.226431729844677</v>
      </c>
      <c r="X210" s="49">
        <f>IF('Baby Growth Tracker'!$C$5="Male",Table!AQ210,Table!BI210)</f>
        <v>88.428264505199664</v>
      </c>
      <c r="Y210" s="49">
        <f>IF('Baby Growth Tracker'!$C$5="Male",Table!AR210,Table!BJ210)</f>
        <v>89.20693020344909</v>
      </c>
      <c r="Z210" s="49" t="e">
        <f t="shared" si="10"/>
        <v>#N/A</v>
      </c>
      <c r="AA210" s="49">
        <v>9.9810830616000015</v>
      </c>
      <c r="AB210" s="49">
        <v>10.231097167999998</v>
      </c>
      <c r="AC210" s="49">
        <v>10.630445553000001</v>
      </c>
      <c r="AD210" s="49">
        <v>11.338894161000001</v>
      </c>
      <c r="AE210" s="49">
        <v>12.191292646999997</v>
      </c>
      <c r="AF210" s="49">
        <v>13.119073756000001</v>
      </c>
      <c r="AG210" s="49">
        <v>14.024900375999998</v>
      </c>
      <c r="AH210" s="49">
        <v>14.601734213000002</v>
      </c>
      <c r="AI210" s="49">
        <v>14.991120772</v>
      </c>
      <c r="AJ210" s="49">
        <v>78.298077959769287</v>
      </c>
      <c r="AK210" s="49">
        <v>79.0647058638381</v>
      </c>
      <c r="AL210" s="49">
        <v>80.252450877811356</v>
      </c>
      <c r="AM210" s="49">
        <v>82.256787751509336</v>
      </c>
      <c r="AN210" s="49">
        <v>84.512636905679003</v>
      </c>
      <c r="AO210" s="49">
        <v>86.798898138653314</v>
      </c>
      <c r="AP210" s="49">
        <v>88.88261409308835</v>
      </c>
      <c r="AQ210" s="49">
        <v>90.141431437951141</v>
      </c>
      <c r="AR210" s="49">
        <v>90.963666871294549</v>
      </c>
      <c r="AS210" s="53">
        <v>9.5464653529519996</v>
      </c>
      <c r="AT210" s="53">
        <v>9.7626310864520001</v>
      </c>
      <c r="AU210" s="53">
        <v>10.111280285519999</v>
      </c>
      <c r="AV210" s="53">
        <v>10.74050788267</v>
      </c>
      <c r="AW210" s="53">
        <v>11.517019227310001</v>
      </c>
      <c r="AX210" s="53">
        <v>12.3882521365</v>
      </c>
      <c r="AY210" s="53">
        <v>13.26712666481</v>
      </c>
      <c r="AZ210" s="53">
        <v>13.84229891853</v>
      </c>
      <c r="BA210" s="53">
        <v>14.23771057165</v>
      </c>
      <c r="BB210" s="53">
        <v>76.610169436130946</v>
      </c>
      <c r="BC210" s="53">
        <v>77.412456039304629</v>
      </c>
      <c r="BD210" s="53">
        <v>78.644449670442128</v>
      </c>
      <c r="BE210" s="53">
        <v>80.694099171062987</v>
      </c>
      <c r="BF210" s="53">
        <v>82.958704605530002</v>
      </c>
      <c r="BG210" s="53">
        <v>85.210429640649053</v>
      </c>
      <c r="BH210" s="53">
        <v>87.226431729844677</v>
      </c>
      <c r="BI210" s="53">
        <v>88.428264505199664</v>
      </c>
      <c r="BJ210" s="53">
        <v>89.20693020344909</v>
      </c>
    </row>
    <row r="211" spans="1:62">
      <c r="B211" s="54">
        <f t="shared" si="11"/>
        <v>627</v>
      </c>
      <c r="C211" s="50">
        <v>20.9</v>
      </c>
      <c r="D211" s="52" t="e">
        <f>VLOOKUP(Table!C211,'Baby Growth Tracker'!$D$14:$E$99,2,FALSE)</f>
        <v>#N/A</v>
      </c>
      <c r="E211" s="49">
        <f>IF('Baby Growth Tracker'!$C$5="Male",Table!AA211,Table!AS211)</f>
        <v>9.5608920959396002</v>
      </c>
      <c r="F211" s="49">
        <f>IF('Baby Growth Tracker'!$C$5="Male",Table!AB211,Table!AT211)</f>
        <v>9.7773114718985994</v>
      </c>
      <c r="G211" s="49">
        <f>IF('Baby Growth Tracker'!$C$5="Male",Table!AC211,Table!AU211)</f>
        <v>10.126407080936</v>
      </c>
      <c r="H211" s="49">
        <f>IF('Baby Growth Tracker'!$C$5="Male",Table!AD211,Table!AV211)</f>
        <v>10.756560536326001</v>
      </c>
      <c r="I211" s="49">
        <f>IF('Baby Growth Tracker'!$C$5="Male",Table!AE211,Table!AW211)</f>
        <v>11.534436027846001</v>
      </c>
      <c r="J211" s="49">
        <f>IF('Baby Growth Tracker'!$C$5="Male",Table!AF211,Table!AX211)</f>
        <v>12.407503151204001</v>
      </c>
      <c r="K211" s="49">
        <f>IF('Baby Growth Tracker'!$C$5="Male",Table!AG211,Table!AY211)</f>
        <v>13.288565641625</v>
      </c>
      <c r="L211" s="49">
        <f>IF('Baby Growth Tracker'!$C$5="Male",Table!AH211,Table!AZ211)</f>
        <v>13.865358640717</v>
      </c>
      <c r="M211" s="49">
        <f>IF('Baby Growth Tracker'!$C$5="Male",Table!AI211,Table!BA211)</f>
        <v>14.261972846859001</v>
      </c>
      <c r="N211" s="49" t="e">
        <f t="shared" si="9"/>
        <v>#N/A</v>
      </c>
      <c r="O211" s="50">
        <v>20.9</v>
      </c>
      <c r="P211" s="52" t="e">
        <f>VLOOKUP(Table!O211,'Baby Growth Tracker'!$D$14:$F$99,3,FALSE)</f>
        <v>#N/A</v>
      </c>
      <c r="Q211" s="49">
        <f>IF('Baby Growth Tracker'!$C$5="Male",Table!AJ211,Table!BB211)</f>
        <v>76.692395747017301</v>
      </c>
      <c r="R211" s="49">
        <f>IF('Baby Growth Tracker'!$C$5="Male",Table!AK211,Table!BC211)</f>
        <v>77.495569501860956</v>
      </c>
      <c r="S211" s="49">
        <f>IF('Baby Growth Tracker'!$C$5="Male",Table!AL211,Table!BD211)</f>
        <v>78.728995582625657</v>
      </c>
      <c r="T211" s="49">
        <f>IF('Baby Growth Tracker'!$C$5="Male",Table!AM211,Table!BE211)</f>
        <v>80.781212840122635</v>
      </c>
      <c r="U211" s="49">
        <f>IF('Baby Growth Tracker'!$C$5="Male",Table!AN211,Table!BF211)</f>
        <v>83.048916647636801</v>
      </c>
      <c r="V211" s="49">
        <f>IF('Baby Growth Tracker'!$C$5="Male",Table!AO211,Table!BG211)</f>
        <v>85.303986466322215</v>
      </c>
      <c r="W211" s="49">
        <f>IF('Baby Growth Tracker'!$C$5="Male",Table!AP211,Table!BH211)</f>
        <v>87.323200235412926</v>
      </c>
      <c r="X211" s="49">
        <f>IF('Baby Growth Tracker'!$C$5="Male",Table!AQ211,Table!BI211)</f>
        <v>88.52704293818195</v>
      </c>
      <c r="Y211" s="49">
        <f>IF('Baby Growth Tracker'!$C$5="Male",Table!AR211,Table!BJ211)</f>
        <v>89.307048232220623</v>
      </c>
      <c r="Z211" s="49" t="e">
        <f t="shared" si="10"/>
        <v>#N/A</v>
      </c>
      <c r="AA211" s="49">
        <v>9.994229122800002</v>
      </c>
      <c r="AB211" s="49">
        <v>10.244521863999998</v>
      </c>
      <c r="AC211" s="49">
        <v>10.644323554000001</v>
      </c>
      <c r="AD211" s="49">
        <v>11.353601748000001</v>
      </c>
      <c r="AE211" s="49">
        <v>12.207042415999997</v>
      </c>
      <c r="AF211" s="49">
        <v>13.136013588000001</v>
      </c>
      <c r="AG211" s="49">
        <v>14.043058867999997</v>
      </c>
      <c r="AH211" s="49">
        <v>14.620698174000003</v>
      </c>
      <c r="AI211" s="49">
        <v>15.010641436</v>
      </c>
      <c r="AJ211" s="49">
        <v>78.373771229563943</v>
      </c>
      <c r="AK211" s="49">
        <v>79.14225973035191</v>
      </c>
      <c r="AL211" s="49">
        <v>80.332682975919454</v>
      </c>
      <c r="AM211" s="49">
        <v>82.340982874334358</v>
      </c>
      <c r="AN211" s="49">
        <v>84.600470295037297</v>
      </c>
      <c r="AO211" s="49">
        <v>86.88954812904467</v>
      </c>
      <c r="AP211" s="49">
        <v>88.975082758717491</v>
      </c>
      <c r="AQ211" s="49">
        <v>90.234658744889231</v>
      </c>
      <c r="AR211" s="49">
        <v>91.057253110531462</v>
      </c>
      <c r="AS211" s="53">
        <v>9.5608920959396002</v>
      </c>
      <c r="AT211" s="53">
        <v>9.7773114718985994</v>
      </c>
      <c r="AU211" s="53">
        <v>10.126407080936</v>
      </c>
      <c r="AV211" s="53">
        <v>10.756560536326001</v>
      </c>
      <c r="AW211" s="53">
        <v>11.534436027846001</v>
      </c>
      <c r="AX211" s="53">
        <v>12.407503151204001</v>
      </c>
      <c r="AY211" s="53">
        <v>13.288565641625</v>
      </c>
      <c r="AZ211" s="53">
        <v>13.865358640717</v>
      </c>
      <c r="BA211" s="53">
        <v>14.261972846859001</v>
      </c>
      <c r="BB211" s="53">
        <v>76.692395747017301</v>
      </c>
      <c r="BC211" s="53">
        <v>77.495569501860956</v>
      </c>
      <c r="BD211" s="53">
        <v>78.728995582625657</v>
      </c>
      <c r="BE211" s="53">
        <v>80.781212840122635</v>
      </c>
      <c r="BF211" s="53">
        <v>83.048916647636801</v>
      </c>
      <c r="BG211" s="53">
        <v>85.303986466322215</v>
      </c>
      <c r="BH211" s="53">
        <v>87.323200235412926</v>
      </c>
      <c r="BI211" s="53">
        <v>88.52704293818195</v>
      </c>
      <c r="BJ211" s="53">
        <v>89.307048232220623</v>
      </c>
    </row>
    <row r="212" spans="1:62">
      <c r="A212" s="49" t="s">
        <v>11</v>
      </c>
      <c r="B212" s="54">
        <f t="shared" si="11"/>
        <v>630</v>
      </c>
      <c r="C212" s="50">
        <v>21</v>
      </c>
      <c r="D212" s="52" t="e">
        <f>VLOOKUP(Table!C212,'Baby Growth Tracker'!$D$14:$E$99,2,FALSE)</f>
        <v>#N/A</v>
      </c>
      <c r="E212" s="49">
        <f>IF('Baby Growth Tracker'!$C$5="Male",Table!AA212,Table!AS212)</f>
        <v>9.5752495499161601</v>
      </c>
      <c r="F212" s="49">
        <f>IF('Baby Growth Tracker'!$C$5="Male",Table!AB212,Table!AT212)</f>
        <v>9.7919235040142603</v>
      </c>
      <c r="G212" s="49">
        <f>IF('Baby Growth Tracker'!$C$5="Male",Table!AC212,Table!AU212)</f>
        <v>10.1414670395272</v>
      </c>
      <c r="H212" s="49">
        <f>IF('Baby Growth Tracker'!$C$5="Male",Table!AD212,Table!AV212)</f>
        <v>10.772549163986701</v>
      </c>
      <c r="I212" s="49">
        <f>IF('Baby Growth Tracker'!$C$5="Male",Table!AE212,Table!AW212)</f>
        <v>11.551792555198201</v>
      </c>
      <c r="J212" s="49">
        <f>IF('Baby Growth Tracker'!$C$5="Male",Table!AF212,Table!AX212)</f>
        <v>12.426698777101901</v>
      </c>
      <c r="K212" s="49">
        <f>IF('Baby Growth Tracker'!$C$5="Male",Table!AG212,Table!AY212)</f>
        <v>13.3099552821188</v>
      </c>
      <c r="L212" s="49">
        <f>IF('Baby Growth Tracker'!$C$5="Male",Table!AH212,Table!AZ212)</f>
        <v>13.888373820386001</v>
      </c>
      <c r="M212" s="49">
        <f>IF('Baby Growth Tracker'!$C$5="Male",Table!AI212,Table!BA212)</f>
        <v>14.2861943429013</v>
      </c>
      <c r="N212" s="49" t="e">
        <f t="shared" si="9"/>
        <v>#N/A</v>
      </c>
      <c r="O212" s="50">
        <v>21</v>
      </c>
      <c r="P212" s="52" t="e">
        <f>VLOOKUP(Table!O212,'Baby Growth Tracker'!$D$14:$F$99,3,FALSE)</f>
        <v>#N/A</v>
      </c>
      <c r="Q212" s="49">
        <f>IF('Baby Growth Tracker'!$C$5="Male",Table!AJ212,Table!BB212)</f>
        <v>76.774424873360744</v>
      </c>
      <c r="R212" s="49">
        <f>IF('Baby Growth Tracker'!$C$5="Male",Table!AK212,Table!BC212)</f>
        <v>77.578483812133314</v>
      </c>
      <c r="S212" s="49">
        <f>IF('Baby Growth Tracker'!$C$5="Male",Table!AL212,Table!BD212)</f>
        <v>78.813339468271835</v>
      </c>
      <c r="T212" s="49">
        <f>IF('Baby Growth Tracker'!$C$5="Male",Table!AM212,Table!BE212)</f>
        <v>80.868120143427006</v>
      </c>
      <c r="U212" s="49">
        <f>IF('Baby Growth Tracker'!$C$5="Male",Table!AN212,Table!BF212)</f>
        <v>83.138918258238064</v>
      </c>
      <c r="V212" s="49">
        <f>IF('Baby Growth Tracker'!$C$5="Male",Table!AO212,Table!BG212)</f>
        <v>85.397329671890944</v>
      </c>
      <c r="W212" s="49">
        <f>IF('Baby Growth Tracker'!$C$5="Male",Table!AP212,Table!BH212)</f>
        <v>87.419753061035067</v>
      </c>
      <c r="X212" s="49">
        <f>IF('Baby Growth Tracker'!$C$5="Male",Table!AQ212,Table!BI212)</f>
        <v>88.625604845356762</v>
      </c>
      <c r="Y212" s="49">
        <f>IF('Baby Growth Tracker'!$C$5="Male",Table!AR212,Table!BJ212)</f>
        <v>89.406949346211675</v>
      </c>
      <c r="Z212" s="49" t="e">
        <f t="shared" si="10"/>
        <v>#N/A</v>
      </c>
      <c r="AA212" s="49">
        <v>10.007375184000001</v>
      </c>
      <c r="AB212" s="49">
        <v>10.257946560000001</v>
      </c>
      <c r="AC212" s="49">
        <v>10.658201555000002</v>
      </c>
      <c r="AD212" s="49">
        <v>11.368309334999999</v>
      </c>
      <c r="AE212" s="49">
        <v>12.222792184999999</v>
      </c>
      <c r="AF212" s="49">
        <v>13.152953419999999</v>
      </c>
      <c r="AG212" s="49">
        <v>14.061217360000001</v>
      </c>
      <c r="AH212" s="49">
        <v>14.639662135</v>
      </c>
      <c r="AI212" s="49">
        <v>15.0301621</v>
      </c>
      <c r="AJ212" s="49">
        <v>78.449253657402878</v>
      </c>
      <c r="AK212" s="49">
        <v>79.219603585298387</v>
      </c>
      <c r="AL212" s="49">
        <v>80.412705398023689</v>
      </c>
      <c r="AM212" s="49">
        <v>82.424966829264548</v>
      </c>
      <c r="AN212" s="49">
        <v>84.688088841976423</v>
      </c>
      <c r="AO212" s="49">
        <v>86.979978718697325</v>
      </c>
      <c r="AP212" s="49">
        <v>89.067328218606747</v>
      </c>
      <c r="AQ212" s="49">
        <v>90.327661102883965</v>
      </c>
      <c r="AR212" s="49">
        <v>91.150613599699128</v>
      </c>
      <c r="AS212" s="53">
        <v>9.5752495499161601</v>
      </c>
      <c r="AT212" s="53">
        <v>9.7919235040142603</v>
      </c>
      <c r="AU212" s="53">
        <v>10.1414670395272</v>
      </c>
      <c r="AV212" s="53">
        <v>10.772549163986701</v>
      </c>
      <c r="AW212" s="53">
        <v>11.551792555198201</v>
      </c>
      <c r="AX212" s="53">
        <v>12.426698777101901</v>
      </c>
      <c r="AY212" s="53">
        <v>13.3099552821188</v>
      </c>
      <c r="AZ212" s="53">
        <v>13.888373820386001</v>
      </c>
      <c r="BA212" s="53">
        <v>14.2861943429013</v>
      </c>
      <c r="BB212" s="53">
        <v>76.774424873360744</v>
      </c>
      <c r="BC212" s="53">
        <v>77.578483812133314</v>
      </c>
      <c r="BD212" s="53">
        <v>78.813339468271835</v>
      </c>
      <c r="BE212" s="53">
        <v>80.868120143427006</v>
      </c>
      <c r="BF212" s="53">
        <v>83.138918258238064</v>
      </c>
      <c r="BG212" s="53">
        <v>85.397329671890944</v>
      </c>
      <c r="BH212" s="53">
        <v>87.419753061035067</v>
      </c>
      <c r="BI212" s="53">
        <v>88.625604845356762</v>
      </c>
      <c r="BJ212" s="53">
        <v>89.406949346211675</v>
      </c>
    </row>
    <row r="213" spans="1:62">
      <c r="B213" s="54">
        <f t="shared" si="11"/>
        <v>633</v>
      </c>
      <c r="C213" s="50">
        <v>21.1</v>
      </c>
      <c r="D213" s="52" t="e">
        <f>VLOOKUP(Table!C213,'Baby Growth Tracker'!$D$14:$E$99,2,FALSE)</f>
        <v>#N/A</v>
      </c>
      <c r="E213" s="49">
        <f>IF('Baby Growth Tracker'!$C$5="Male",Table!AA213,Table!AS213)</f>
        <v>9.5895386353929055</v>
      </c>
      <c r="F213" s="49">
        <f>IF('Baby Growth Tracker'!$C$5="Male",Table!AB213,Table!AT213)</f>
        <v>9.8064681099465218</v>
      </c>
      <c r="G213" s="49">
        <f>IF('Baby Growth Tracker'!$C$5="Male",Table!AC213,Table!AU213)</f>
        <v>10.15646110002297</v>
      </c>
      <c r="H213" s="49">
        <f>IF('Baby Growth Tracker'!$C$5="Male",Table!AD213,Table!AV213)</f>
        <v>10.788474727929941</v>
      </c>
      <c r="I213" s="49">
        <f>IF('Baby Growth Tracker'!$C$5="Male",Table!AE213,Table!AW213)</f>
        <v>11.569089805198981</v>
      </c>
      <c r="J213" s="49">
        <f>IF('Baby Growth Tracker'!$C$5="Male",Table!AF213,Table!AX213)</f>
        <v>12.445840053550901</v>
      </c>
      <c r="K213" s="49">
        <f>IF('Baby Growth Tracker'!$C$5="Male",Table!AG213,Table!AY213)</f>
        <v>13.33129667653731</v>
      </c>
      <c r="L213" s="49">
        <f>IF('Baby Growth Tracker'!$C$5="Male",Table!AH213,Table!AZ213)</f>
        <v>13.91134558566042</v>
      </c>
      <c r="M213" s="49">
        <f>IF('Baby Growth Tracker'!$C$5="Male",Table!AI213,Table!BA213)</f>
        <v>14.31037621652213</v>
      </c>
      <c r="N213" s="49" t="e">
        <f t="shared" si="9"/>
        <v>#N/A</v>
      </c>
      <c r="O213" s="50">
        <v>21.1</v>
      </c>
      <c r="P213" s="52" t="e">
        <f>VLOOKUP(Table!O213,'Baby Growth Tracker'!$D$14:$F$99,3,FALSE)</f>
        <v>#N/A</v>
      </c>
      <c r="Q213" s="49">
        <f>IF('Baby Growth Tracker'!$C$5="Male",Table!AJ213,Table!BB213)</f>
        <v>76.856258779956875</v>
      </c>
      <c r="R213" s="49">
        <f>IF('Baby Growth Tracker'!$C$5="Male",Table!AK213,Table!BC213)</f>
        <v>77.661201096017379</v>
      </c>
      <c r="S213" s="49">
        <f>IF('Baby Growth Tracker'!$C$5="Male",Table!AL213,Table!BD213)</f>
        <v>78.897483683296144</v>
      </c>
      <c r="T213" s="49">
        <f>IF('Baby Growth Tracker'!$C$5="Male",Table!AM213,Table!BE213)</f>
        <v>80.954823773582632</v>
      </c>
      <c r="U213" s="49">
        <f>IF('Baby Growth Tracker'!$C$5="Male",Table!AN213,Table!BF213)</f>
        <v>83.228712436389188</v>
      </c>
      <c r="V213" s="49">
        <f>IF('Baby Growth Tracker'!$C$5="Male",Table!AO213,Table!BG213)</f>
        <v>85.490462494455613</v>
      </c>
      <c r="W213" s="49">
        <f>IF('Baby Growth Tracker'!$C$5="Male",Table!AP213,Table!BH213)</f>
        <v>87.516093601880172</v>
      </c>
      <c r="X213" s="49">
        <f>IF('Baby Growth Tracker'!$C$5="Male",Table!AQ213,Table!BI213)</f>
        <v>88.723953691885285</v>
      </c>
      <c r="Y213" s="49">
        <f>IF('Baby Growth Tracker'!$C$5="Male",Table!AR213,Table!BJ213)</f>
        <v>89.506637046413005</v>
      </c>
      <c r="Z213" s="49" t="e">
        <f t="shared" si="10"/>
        <v>#N/A</v>
      </c>
      <c r="AA213" s="49">
        <v>10.020521245200001</v>
      </c>
      <c r="AB213" s="49">
        <v>10.271371256</v>
      </c>
      <c r="AC213" s="49">
        <v>10.672079556000002</v>
      </c>
      <c r="AD213" s="49">
        <v>11.383016921999999</v>
      </c>
      <c r="AE213" s="49">
        <v>12.238541953999999</v>
      </c>
      <c r="AF213" s="49">
        <v>13.169893252</v>
      </c>
      <c r="AG213" s="49">
        <v>14.079375852</v>
      </c>
      <c r="AH213" s="49">
        <v>14.658626096000001</v>
      </c>
      <c r="AI213" s="49">
        <v>15.049682764</v>
      </c>
      <c r="AJ213" s="49">
        <v>78.524528288207918</v>
      </c>
      <c r="AK213" s="49">
        <v>79.296739988587831</v>
      </c>
      <c r="AL213" s="49">
        <v>80.492520090336029</v>
      </c>
      <c r="AM213" s="49">
        <v>82.508740894887978</v>
      </c>
      <c r="AN213" s="49">
        <v>84.7754936013812</v>
      </c>
      <c r="AO213" s="49">
        <v>87.070191272174952</v>
      </c>
      <c r="AP213" s="49">
        <v>89.159352559073781</v>
      </c>
      <c r="AQ213" s="49">
        <v>90.420441225084204</v>
      </c>
      <c r="AR213" s="49">
        <v>91.2437515352551</v>
      </c>
      <c r="AS213" s="53">
        <v>9.5895386353929055</v>
      </c>
      <c r="AT213" s="53">
        <v>9.8064681099465218</v>
      </c>
      <c r="AU213" s="53">
        <v>10.15646110002297</v>
      </c>
      <c r="AV213" s="53">
        <v>10.788474727929941</v>
      </c>
      <c r="AW213" s="53">
        <v>11.569089805198981</v>
      </c>
      <c r="AX213" s="53">
        <v>12.445840053550901</v>
      </c>
      <c r="AY213" s="53">
        <v>13.33129667653731</v>
      </c>
      <c r="AZ213" s="53">
        <v>13.91134558566042</v>
      </c>
      <c r="BA213" s="53">
        <v>14.31037621652213</v>
      </c>
      <c r="BB213" s="53">
        <v>76.856258779956875</v>
      </c>
      <c r="BC213" s="53">
        <v>77.661201096017379</v>
      </c>
      <c r="BD213" s="53">
        <v>78.897483683296144</v>
      </c>
      <c r="BE213" s="53">
        <v>80.954823773582632</v>
      </c>
      <c r="BF213" s="53">
        <v>83.228712436389188</v>
      </c>
      <c r="BG213" s="53">
        <v>85.490462494455613</v>
      </c>
      <c r="BH213" s="53">
        <v>87.516093601880172</v>
      </c>
      <c r="BI213" s="53">
        <v>88.723953691885285</v>
      </c>
      <c r="BJ213" s="53">
        <v>89.506637046413005</v>
      </c>
    </row>
    <row r="214" spans="1:62">
      <c r="B214" s="54">
        <f t="shared" si="11"/>
        <v>636</v>
      </c>
      <c r="C214" s="50">
        <v>21.2</v>
      </c>
      <c r="D214" s="52" t="e">
        <f>VLOOKUP(Table!C214,'Baby Growth Tracker'!$D$14:$E$99,2,FALSE)</f>
        <v>#N/A</v>
      </c>
      <c r="E214" s="49">
        <f>IF('Baby Growth Tracker'!$C$5="Male",Table!AA214,Table!AS214)</f>
        <v>9.6037602655469598</v>
      </c>
      <c r="F214" s="49">
        <f>IF('Baby Growth Tracker'!$C$5="Male",Table!AB214,Table!AT214)</f>
        <v>9.8209462092571709</v>
      </c>
      <c r="G214" s="49">
        <f>IF('Baby Growth Tracker'!$C$5="Male",Table!AC214,Table!AU214)</f>
        <v>10.1713901931496</v>
      </c>
      <c r="H214" s="49">
        <f>IF('Baby Growth Tracker'!$C$5="Male",Table!AD214,Table!AV214)</f>
        <v>10.804338181648887</v>
      </c>
      <c r="I214" s="49">
        <f>IF('Baby Growth Tracker'!$C$5="Male",Table!AE214,Table!AW214)</f>
        <v>11.586328763890638</v>
      </c>
      <c r="J214" s="49">
        <f>IF('Baby Growth Tracker'!$C$5="Male",Table!AF214,Table!AX214)</f>
        <v>12.464928008956418</v>
      </c>
      <c r="K214" s="49">
        <f>IF('Baby Growth Tracker'!$C$5="Male",Table!AG214,Table!AY214)</f>
        <v>13.352590902991366</v>
      </c>
      <c r="L214" s="49">
        <f>IF('Baby Growth Tracker'!$C$5="Male",Table!AH214,Table!AZ214)</f>
        <v>13.934275051761961</v>
      </c>
      <c r="M214" s="49">
        <f>IF('Baby Growth Tracker'!$C$5="Male",Table!AI214,Table!BA214)</f>
        <v>14.334519611042634</v>
      </c>
      <c r="N214" s="49" t="e">
        <f t="shared" si="9"/>
        <v>#N/A</v>
      </c>
      <c r="O214" s="50">
        <v>21.2</v>
      </c>
      <c r="P214" s="52" t="e">
        <f>VLOOKUP(Table!O214,'Baby Growth Tracker'!$D$14:$F$99,3,FALSE)</f>
        <v>#N/A</v>
      </c>
      <c r="Q214" s="49">
        <f>IF('Baby Growth Tracker'!$C$5="Male",Table!AJ214,Table!BB214)</f>
        <v>76.93789991473983</v>
      </c>
      <c r="R214" s="49">
        <f>IF('Baby Growth Tracker'!$C$5="Male",Table!AK214,Table!BC214)</f>
        <v>77.743724063249886</v>
      </c>
      <c r="S214" s="49">
        <f>IF('Baby Growth Tracker'!$C$5="Male",Table!AL214,Table!BD214)</f>
        <v>78.981431312720972</v>
      </c>
      <c r="T214" s="49">
        <f>IF('Baby Growth Tracker'!$C$5="Male",Table!AM214,Table!BE214)</f>
        <v>81.041327369006453</v>
      </c>
      <c r="U214" s="49">
        <f>IF('Baby Growth Tracker'!$C$5="Male",Table!AN214,Table!BF214)</f>
        <v>83.318303330467032</v>
      </c>
      <c r="V214" s="49">
        <f>IF('Baby Growth Tracker'!$C$5="Male",Table!AO214,Table!BG214)</f>
        <v>85.583389485834246</v>
      </c>
      <c r="W214" s="49">
        <f>IF('Baby Growth Tracker'!$C$5="Male",Table!AP214,Table!BH214)</f>
        <v>87.612226685004771</v>
      </c>
      <c r="X214" s="49">
        <f>IF('Baby Growth Tracker'!$C$5="Male",Table!AQ214,Table!BI214)</f>
        <v>88.82209443090332</v>
      </c>
      <c r="Y214" s="49">
        <f>IF('Baby Growth Tracker'!$C$5="Male",Table!AR214,Table!BJ214)</f>
        <v>89.606116352678185</v>
      </c>
      <c r="Z214" s="49" t="e">
        <f t="shared" si="10"/>
        <v>#N/A</v>
      </c>
      <c r="AA214" s="49">
        <v>10.033667306400002</v>
      </c>
      <c r="AB214" s="49">
        <v>10.284795952</v>
      </c>
      <c r="AC214" s="49">
        <v>10.685957557000002</v>
      </c>
      <c r="AD214" s="49">
        <v>11.397724509</v>
      </c>
      <c r="AE214" s="49">
        <v>12.254291722999998</v>
      </c>
      <c r="AF214" s="49">
        <v>13.186833084</v>
      </c>
      <c r="AG214" s="49">
        <v>14.097534344</v>
      </c>
      <c r="AH214" s="49">
        <v>14.677590057000002</v>
      </c>
      <c r="AI214" s="49">
        <v>15.069203428</v>
      </c>
      <c r="AJ214" s="49">
        <v>78.599599280903632</v>
      </c>
      <c r="AK214" s="49">
        <v>79.373672269423366</v>
      </c>
      <c r="AL214" s="49">
        <v>80.572129332925059</v>
      </c>
      <c r="AM214" s="49">
        <v>82.592306209884455</v>
      </c>
      <c r="AN214" s="49">
        <v>84.862685326252858</v>
      </c>
      <c r="AO214" s="49">
        <v>87.160187064198823</v>
      </c>
      <c r="AP214" s="49">
        <v>89.251158279511017</v>
      </c>
      <c r="AQ214" s="49">
        <v>90.513002677312116</v>
      </c>
      <c r="AR214" s="49">
        <v>91.336671306622748</v>
      </c>
      <c r="AS214" s="53">
        <v>9.6037602655469598</v>
      </c>
      <c r="AT214" s="53">
        <v>9.8209462092571709</v>
      </c>
      <c r="AU214" s="53">
        <v>10.1713901931496</v>
      </c>
      <c r="AV214" s="53">
        <v>10.804338181648887</v>
      </c>
      <c r="AW214" s="53">
        <v>11.586328763890638</v>
      </c>
      <c r="AX214" s="53">
        <v>12.464928008956418</v>
      </c>
      <c r="AY214" s="53">
        <v>13.352590902991366</v>
      </c>
      <c r="AZ214" s="53">
        <v>13.934275051761961</v>
      </c>
      <c r="BA214" s="53">
        <v>14.334519611042634</v>
      </c>
      <c r="BB214" s="53">
        <v>76.93789991473983</v>
      </c>
      <c r="BC214" s="53">
        <v>77.743724063249886</v>
      </c>
      <c r="BD214" s="53">
        <v>78.981431312720972</v>
      </c>
      <c r="BE214" s="53">
        <v>81.041327369006453</v>
      </c>
      <c r="BF214" s="53">
        <v>83.318303330467032</v>
      </c>
      <c r="BG214" s="53">
        <v>85.583389485834246</v>
      </c>
      <c r="BH214" s="53">
        <v>87.612226685004771</v>
      </c>
      <c r="BI214" s="53">
        <v>88.82209443090332</v>
      </c>
      <c r="BJ214" s="53">
        <v>89.606116352678185</v>
      </c>
    </row>
    <row r="215" spans="1:62">
      <c r="B215" s="54">
        <f t="shared" si="11"/>
        <v>639</v>
      </c>
      <c r="C215" s="50">
        <v>21.3</v>
      </c>
      <c r="D215" s="52" t="e">
        <f>VLOOKUP(Table!C215,'Baby Growth Tracker'!$D$14:$E$99,2,FALSE)</f>
        <v>#N/A</v>
      </c>
      <c r="E215" s="49">
        <f>IF('Baby Growth Tracker'!$C$5="Male",Table!AA215,Table!AS215)</f>
        <v>9.617915346259295</v>
      </c>
      <c r="F215" s="49">
        <f>IF('Baby Growth Tracker'!$C$5="Male",Table!AB215,Table!AT215)</f>
        <v>9.8353587139633163</v>
      </c>
      <c r="G215" s="49">
        <f>IF('Baby Growth Tracker'!$C$5="Male",Table!AC215,Table!AU215)</f>
        <v>10.186255241676845</v>
      </c>
      <c r="H215" s="49">
        <f>IF('Baby Growth Tracker'!$C$5="Male",Table!AD215,Table!AV215)</f>
        <v>10.820140469907974</v>
      </c>
      <c r="I215" s="49">
        <f>IF('Baby Growth Tracker'!$C$5="Male",Table!AE215,Table!AW215)</f>
        <v>11.603510407592861</v>
      </c>
      <c r="J215" s="49">
        <f>IF('Baby Growth Tracker'!$C$5="Male",Table!AF215,Table!AX215)</f>
        <v>12.483963660852535</v>
      </c>
      <c r="K215" s="49">
        <f>IF('Baby Growth Tracker'!$C$5="Male",Table!AG215,Table!AY215)</f>
        <v>13.373839027549051</v>
      </c>
      <c r="L215" s="49">
        <f>IF('Baby Growth Tracker'!$C$5="Male",Table!AH215,Table!AZ215)</f>
        <v>13.957163321109924</v>
      </c>
      <c r="M215" s="49">
        <f>IF('Baby Growth Tracker'!$C$5="Male",Table!AI215,Table!BA215)</f>
        <v>14.358625656464222</v>
      </c>
      <c r="N215" s="49" t="e">
        <f t="shared" si="9"/>
        <v>#N/A</v>
      </c>
      <c r="O215" s="50">
        <v>21.3</v>
      </c>
      <c r="P215" s="52" t="e">
        <f>VLOOKUP(Table!O215,'Baby Growth Tracker'!$D$14:$F$99,3,FALSE)</f>
        <v>#N/A</v>
      </c>
      <c r="Q215" s="49">
        <f>IF('Baby Growth Tracker'!$C$5="Male",Table!AJ215,Table!BB215)</f>
        <v>77.019351243519111</v>
      </c>
      <c r="R215" s="49">
        <f>IF('Baby Growth Tracker'!$C$5="Male",Table!AK215,Table!BC215)</f>
        <v>77.826056041400022</v>
      </c>
      <c r="S215" s="49">
        <f>IF('Baby Growth Tracker'!$C$5="Male",Table!AL215,Table!BD215)</f>
        <v>79.065186203719378</v>
      </c>
      <c r="T215" s="49">
        <f>IF('Baby Growth Tracker'!$C$5="Male",Table!AM215,Table!BE215)</f>
        <v>81.12763554590866</v>
      </c>
      <c r="U215" s="49">
        <f>IF('Baby Growth Tracker'!$C$5="Male",Table!AN215,Table!BF215)</f>
        <v>83.4076962697049</v>
      </c>
      <c r="V215" s="49">
        <f>IF('Baby Growth Tracker'!$C$5="Male",Table!AO215,Table!BG215)</f>
        <v>85.676116544376939</v>
      </c>
      <c r="W215" s="49">
        <f>IF('Baby Growth Tracker'!$C$5="Male",Table!AP215,Table!BH215)</f>
        <v>87.708158602007117</v>
      </c>
      <c r="X215" s="49">
        <f>IF('Baby Growth Tracker'!$C$5="Male",Table!AQ215,Table!BI215)</f>
        <v>88.920033536932849</v>
      </c>
      <c r="Y215" s="49">
        <f>IF('Baby Growth Tracker'!$C$5="Male",Table!AR215,Table!BJ215)</f>
        <v>89.705393837725808</v>
      </c>
      <c r="Z215" s="49" t="e">
        <f t="shared" si="10"/>
        <v>#N/A</v>
      </c>
      <c r="AA215" s="49">
        <v>10.046813367600002</v>
      </c>
      <c r="AB215" s="49">
        <v>10.298220647999999</v>
      </c>
      <c r="AC215" s="49">
        <v>10.699835558000002</v>
      </c>
      <c r="AD215" s="49">
        <v>11.412432096</v>
      </c>
      <c r="AE215" s="49">
        <v>12.270041491999997</v>
      </c>
      <c r="AF215" s="49">
        <v>13.203772916</v>
      </c>
      <c r="AG215" s="49">
        <v>14.115692835999999</v>
      </c>
      <c r="AH215" s="49">
        <v>14.696554018000002</v>
      </c>
      <c r="AI215" s="49">
        <v>15.088724092</v>
      </c>
      <c r="AJ215" s="49">
        <v>78.674471957013196</v>
      </c>
      <c r="AK215" s="49">
        <v>79.450404560033462</v>
      </c>
      <c r="AL215" s="49">
        <v>80.651535754290691</v>
      </c>
      <c r="AM215" s="49">
        <v>82.675663765541245</v>
      </c>
      <c r="AN215" s="49">
        <v>84.949664450069022</v>
      </c>
      <c r="AO215" s="49">
        <v>87.249967266679704</v>
      </c>
      <c r="AP215" s="49">
        <v>89.342748296088487</v>
      </c>
      <c r="AQ215" s="49">
        <v>90.605349897319059</v>
      </c>
      <c r="AR215" s="49">
        <v>91.429378527764186</v>
      </c>
      <c r="AS215" s="53">
        <v>9.617915346259295</v>
      </c>
      <c r="AT215" s="53">
        <v>9.8353587139633163</v>
      </c>
      <c r="AU215" s="53">
        <v>10.186255241676845</v>
      </c>
      <c r="AV215" s="53">
        <v>10.820140469907974</v>
      </c>
      <c r="AW215" s="53">
        <v>11.603510407592861</v>
      </c>
      <c r="AX215" s="53">
        <v>12.483963660852535</v>
      </c>
      <c r="AY215" s="53">
        <v>13.373839027549051</v>
      </c>
      <c r="AZ215" s="53">
        <v>13.957163321109924</v>
      </c>
      <c r="BA215" s="53">
        <v>14.358625656464222</v>
      </c>
      <c r="BB215" s="53">
        <v>77.019351243519111</v>
      </c>
      <c r="BC215" s="53">
        <v>77.826056041400022</v>
      </c>
      <c r="BD215" s="53">
        <v>79.065186203719378</v>
      </c>
      <c r="BE215" s="53">
        <v>81.12763554590866</v>
      </c>
      <c r="BF215" s="53">
        <v>83.4076962697049</v>
      </c>
      <c r="BG215" s="53">
        <v>85.676116544376939</v>
      </c>
      <c r="BH215" s="53">
        <v>87.708158602007117</v>
      </c>
      <c r="BI215" s="53">
        <v>88.920033536932849</v>
      </c>
      <c r="BJ215" s="53">
        <v>89.705393837725808</v>
      </c>
    </row>
    <row r="216" spans="1:62">
      <c r="B216" s="54">
        <f t="shared" si="11"/>
        <v>642</v>
      </c>
      <c r="C216" s="50">
        <v>21.4</v>
      </c>
      <c r="D216" s="52" t="e">
        <f>VLOOKUP(Table!C216,'Baby Growth Tracker'!$D$14:$E$99,2,FALSE)</f>
        <v>#N/A</v>
      </c>
      <c r="E216" s="49">
        <f>IF('Baby Growth Tracker'!$C$5="Male",Table!AA216,Table!AS216)</f>
        <v>9.6320047761525878</v>
      </c>
      <c r="F216" s="49">
        <f>IF('Baby Growth Tracker'!$C$5="Male",Table!AB216,Table!AT216)</f>
        <v>9.8497065285783805</v>
      </c>
      <c r="G216" s="49">
        <f>IF('Baby Growth Tracker'!$C$5="Male",Table!AC216,Table!AU216)</f>
        <v>10.201057160464257</v>
      </c>
      <c r="H216" s="49">
        <f>IF('Baby Growth Tracker'!$C$5="Male",Table!AD216,Table!AV216)</f>
        <v>10.835882528798598</v>
      </c>
      <c r="I216" s="49">
        <f>IF('Baby Growth Tracker'!$C$5="Male",Table!AE216,Table!AW216)</f>
        <v>11.620635702969937</v>
      </c>
      <c r="J216" s="49">
        <f>IF('Baby Growth Tracker'!$C$5="Male",Table!AF216,Table!AX216)</f>
        <v>12.502948015981996</v>
      </c>
      <c r="K216" s="49">
        <f>IF('Baby Growth Tracker'!$C$5="Male",Table!AG216,Table!AY216)</f>
        <v>13.395042104327519</v>
      </c>
      <c r="L216" s="49">
        <f>IF('Baby Growth Tracker'!$C$5="Male",Table!AH216,Table!AZ216)</f>
        <v>13.980011483419995</v>
      </c>
      <c r="M216" s="49">
        <f>IF('Baby Growth Tracker'!$C$5="Male",Table!AI216,Table!BA216)</f>
        <v>14.382695469572324</v>
      </c>
      <c r="N216" s="49" t="e">
        <f t="shared" si="9"/>
        <v>#N/A</v>
      </c>
      <c r="O216" s="50">
        <v>21.4</v>
      </c>
      <c r="P216" s="52" t="e">
        <f>VLOOKUP(Table!O216,'Baby Growth Tracker'!$D$14:$F$99,3,FALSE)</f>
        <v>#N/A</v>
      </c>
      <c r="Q216" s="49">
        <f>IF('Baby Growth Tracker'!$C$5="Male",Table!AJ216,Table!BB216)</f>
        <v>77.100616244906931</v>
      </c>
      <c r="R216" s="49">
        <f>IF('Baby Growth Tracker'!$C$5="Male",Table!AK216,Table!BC216)</f>
        <v>77.908200961048621</v>
      </c>
      <c r="S216" s="49">
        <f>IF('Baby Growth Tracker'!$C$5="Male",Table!AL216,Table!BD216)</f>
        <v>79.148752936875496</v>
      </c>
      <c r="T216" s="49">
        <f>IF('Baby Growth Tracker'!$C$5="Male",Table!AM216,Table!BE216)</f>
        <v>81.213753849184783</v>
      </c>
      <c r="U216" s="49">
        <f>IF('Baby Growth Tracker'!$C$5="Male",Table!AN216,Table!BF216)</f>
        <v>83.496897696569775</v>
      </c>
      <c r="V216" s="49">
        <f>IF('Baby Growth Tracker'!$C$5="Male",Table!AO216,Table!BG216)</f>
        <v>85.768650833014192</v>
      </c>
      <c r="W216" s="49">
        <f>IF('Baby Growth Tracker'!$C$5="Male",Table!AP216,Table!BH216)</f>
        <v>87.803897017640423</v>
      </c>
      <c r="X216" s="49">
        <f>IF('Baby Growth Tracker'!$C$5="Male",Table!AQ216,Table!BI216)</f>
        <v>89.017778910374659</v>
      </c>
      <c r="Y216" s="49">
        <f>IF('Baby Growth Tracker'!$C$5="Male",Table!AR216,Table!BJ216)</f>
        <v>89.804477529556053</v>
      </c>
      <c r="Z216" s="49" t="e">
        <f t="shared" si="10"/>
        <v>#N/A</v>
      </c>
      <c r="AA216" s="49">
        <v>10.059959428800003</v>
      </c>
      <c r="AB216" s="49">
        <v>10.311645343999999</v>
      </c>
      <c r="AC216" s="49">
        <v>10.713713559000002</v>
      </c>
      <c r="AD216" s="49">
        <v>11.427139683</v>
      </c>
      <c r="AE216" s="49">
        <v>12.285791260999996</v>
      </c>
      <c r="AF216" s="49">
        <v>13.220712748</v>
      </c>
      <c r="AG216" s="49">
        <v>14.133851327999999</v>
      </c>
      <c r="AH216" s="49">
        <v>14.715517979000003</v>
      </c>
      <c r="AI216" s="49">
        <v>15.108244755999999</v>
      </c>
      <c r="AJ216" s="49">
        <v>78.749152756282726</v>
      </c>
      <c r="AK216" s="49">
        <v>79.526941764814325</v>
      </c>
      <c r="AL216" s="49">
        <v>80.730742317143481</v>
      </c>
      <c r="AM216" s="49">
        <v>82.758814408233874</v>
      </c>
      <c r="AN216" s="49">
        <v>85.036431091950277</v>
      </c>
      <c r="AO216" s="49">
        <v>87.339532940378689</v>
      </c>
      <c r="AP216" s="49">
        <v>89.434125907848312</v>
      </c>
      <c r="AQ216" s="49">
        <v>90.697488139665438</v>
      </c>
      <c r="AR216" s="49">
        <v>91.52187996595832</v>
      </c>
      <c r="AS216" s="53">
        <v>9.6320047761525878</v>
      </c>
      <c r="AT216" s="53">
        <v>9.8497065285783805</v>
      </c>
      <c r="AU216" s="53">
        <v>10.201057160464257</v>
      </c>
      <c r="AV216" s="53">
        <v>10.835882528798598</v>
      </c>
      <c r="AW216" s="53">
        <v>11.620635702969937</v>
      </c>
      <c r="AX216" s="53">
        <v>12.502948015981996</v>
      </c>
      <c r="AY216" s="53">
        <v>13.395042104327519</v>
      </c>
      <c r="AZ216" s="53">
        <v>13.980011483419995</v>
      </c>
      <c r="BA216" s="53">
        <v>14.382695469572324</v>
      </c>
      <c r="BB216" s="53">
        <v>77.100616244906931</v>
      </c>
      <c r="BC216" s="53">
        <v>77.908200961048621</v>
      </c>
      <c r="BD216" s="53">
        <v>79.148752936875496</v>
      </c>
      <c r="BE216" s="53">
        <v>81.213753849184783</v>
      </c>
      <c r="BF216" s="53">
        <v>83.496897696569775</v>
      </c>
      <c r="BG216" s="53">
        <v>85.768650833014192</v>
      </c>
      <c r="BH216" s="53">
        <v>87.803897017640423</v>
      </c>
      <c r="BI216" s="53">
        <v>89.017778910374659</v>
      </c>
      <c r="BJ216" s="53">
        <v>89.804477529556053</v>
      </c>
    </row>
    <row r="217" spans="1:62">
      <c r="A217" s="49" t="s">
        <v>11</v>
      </c>
      <c r="B217" s="54">
        <f t="shared" si="11"/>
        <v>645</v>
      </c>
      <c r="C217" s="50">
        <v>21.5</v>
      </c>
      <c r="D217" s="52" t="e">
        <f>VLOOKUP(Table!C217,'Baby Growth Tracker'!$D$14:$E$99,2,FALSE)</f>
        <v>#N/A</v>
      </c>
      <c r="E217" s="49">
        <f>IF('Baby Growth Tracker'!$C$5="Male",Table!AA217,Table!AS217)</f>
        <v>9.6491621439999999</v>
      </c>
      <c r="F217" s="49">
        <f>IF('Baby Growth Tracker'!$C$5="Male",Table!AB217,Table!AT217)</f>
        <v>9.8670812720000001</v>
      </c>
      <c r="G217" s="49">
        <f>IF('Baby Growth Tracker'!$C$5="Male",Table!AC217,Table!AU217)</f>
        <v>10.21881956</v>
      </c>
      <c r="H217" s="49">
        <f>IF('Baby Growth Tracker'!$C$5="Male",Table!AD217,Table!AV217)</f>
        <v>10.854461949999999</v>
      </c>
      <c r="I217" s="49">
        <f>IF('Baby Growth Tracker'!$C$5="Male",Table!AE217,Table!AW217)</f>
        <v>11.640434020000001</v>
      </c>
      <c r="J217" s="49">
        <f>IF('Baby Growth Tracker'!$C$5="Male",Table!AF217,Table!AX217)</f>
        <v>12.52439148</v>
      </c>
      <c r="K217" s="49">
        <f>IF('Baby Growth Tracker'!$C$5="Male",Table!AG217,Table!AY217)</f>
        <v>13.418439129999999</v>
      </c>
      <c r="L217" s="49">
        <f>IF('Baby Growth Tracker'!$C$5="Male",Table!AH217,Table!AZ217)</f>
        <v>14.004843510000001</v>
      </c>
      <c r="M217" s="49">
        <f>IF('Baby Growth Tracker'!$C$5="Male",Table!AI217,Table!BA217)</f>
        <v>14.408584189999999</v>
      </c>
      <c r="N217" s="49" t="e">
        <f t="shared" si="9"/>
        <v>#N/A</v>
      </c>
      <c r="O217" s="50">
        <v>21.5</v>
      </c>
      <c r="P217" s="52" t="e">
        <f>VLOOKUP(Table!O217,'Baby Growth Tracker'!$D$14:$F$99,3,FALSE)</f>
        <v>#N/A</v>
      </c>
      <c r="Q217" s="49">
        <f>IF('Baby Growth Tracker'!$C$5="Male",Table!AJ217,Table!BB217)</f>
        <v>77.190558539651803</v>
      </c>
      <c r="R217" s="49">
        <f>IF('Baby Growth Tracker'!$C$5="Male",Table!AK217,Table!BC217)</f>
        <v>77.999104597586765</v>
      </c>
      <c r="S217" s="49">
        <f>IF('Baby Growth Tracker'!$C$5="Male",Table!AL217,Table!BD217)</f>
        <v>79.241197372670882</v>
      </c>
      <c r="T217" s="49">
        <f>IF('Baby Growth Tracker'!$C$5="Male",Table!AM217,Table!BE217)</f>
        <v>81.308929505943297</v>
      </c>
      <c r="U217" s="49">
        <f>IF('Baby Growth Tracker'!$C$5="Male",Table!AN217,Table!BF217)</f>
        <v>83.595324610000006</v>
      </c>
      <c r="V217" s="49">
        <f>IF('Baby Growth Tracker'!$C$5="Male",Table!AO217,Table!BG217)</f>
        <v>85.870541969533264</v>
      </c>
      <c r="W217" s="49">
        <f>IF('Baby Growth Tracker'!$C$5="Male",Table!AP217,Table!BH217)</f>
        <v>87.909076399945903</v>
      </c>
      <c r="X217" s="49">
        <f>IF('Baby Growth Tracker'!$C$5="Male",Table!AQ217,Table!BI217)</f>
        <v>89.124999252460725</v>
      </c>
      <c r="Y217" s="49">
        <f>IF('Baby Growth Tracker'!$C$5="Male",Table!AR217,Table!BJ217)</f>
        <v>89.913051487192448</v>
      </c>
      <c r="Z217" s="49" t="e">
        <f t="shared" si="10"/>
        <v>#N/A</v>
      </c>
      <c r="AA217" s="49">
        <v>10.07310549</v>
      </c>
      <c r="AB217" s="49">
        <v>10.32507004</v>
      </c>
      <c r="AC217" s="49">
        <v>10.72759156</v>
      </c>
      <c r="AD217" s="49">
        <v>11.44184727</v>
      </c>
      <c r="AE217" s="49">
        <v>12.301541029999999</v>
      </c>
      <c r="AF217" s="49">
        <v>13.237652580000001</v>
      </c>
      <c r="AG217" s="49">
        <v>14.15200982</v>
      </c>
      <c r="AH217" s="49">
        <v>14.73448194</v>
      </c>
      <c r="AI217" s="49">
        <v>15.127765419999999</v>
      </c>
      <c r="AJ217" s="49">
        <v>78.833081717215393</v>
      </c>
      <c r="AK217" s="49">
        <v>79.612708816061044</v>
      </c>
      <c r="AL217" s="49">
        <v>80.819186941472424</v>
      </c>
      <c r="AM217" s="49">
        <v>82.851293705936058</v>
      </c>
      <c r="AN217" s="49">
        <v>85.132696574999997</v>
      </c>
      <c r="AO217" s="49">
        <v>87.438786847558831</v>
      </c>
      <c r="AP217" s="49">
        <v>89.535332660837639</v>
      </c>
      <c r="AQ217" s="49">
        <v>90.799509012129064</v>
      </c>
      <c r="AR217" s="49">
        <v>91.624281289259741</v>
      </c>
      <c r="AS217" s="53">
        <v>9.6491621439999999</v>
      </c>
      <c r="AT217" s="53">
        <v>9.8670812720000001</v>
      </c>
      <c r="AU217" s="53">
        <v>10.21881956</v>
      </c>
      <c r="AV217" s="53">
        <v>10.854461949999999</v>
      </c>
      <c r="AW217" s="53">
        <v>11.640434020000001</v>
      </c>
      <c r="AX217" s="53">
        <v>12.52439148</v>
      </c>
      <c r="AY217" s="53">
        <v>13.418439129999999</v>
      </c>
      <c r="AZ217" s="53">
        <v>14.004843510000001</v>
      </c>
      <c r="BA217" s="53">
        <v>14.408584189999999</v>
      </c>
      <c r="BB217" s="53">
        <v>77.190558539651803</v>
      </c>
      <c r="BC217" s="53">
        <v>77.999104597586765</v>
      </c>
      <c r="BD217" s="53">
        <v>79.241197372670882</v>
      </c>
      <c r="BE217" s="53">
        <v>81.308929505943297</v>
      </c>
      <c r="BF217" s="53">
        <v>83.595324610000006</v>
      </c>
      <c r="BG217" s="53">
        <v>85.870541969533264</v>
      </c>
      <c r="BH217" s="53">
        <v>87.909076399945903</v>
      </c>
      <c r="BI217" s="53">
        <v>89.124999252460725</v>
      </c>
      <c r="BJ217" s="53">
        <v>89.913051487192448</v>
      </c>
    </row>
    <row r="218" spans="1:62">
      <c r="B218" s="54">
        <f t="shared" si="11"/>
        <v>648</v>
      </c>
      <c r="C218" s="50">
        <v>21.6</v>
      </c>
      <c r="D218" s="52" t="e">
        <f>VLOOKUP(Table!C218,'Baby Growth Tracker'!$D$14:$E$99,2,FALSE)</f>
        <v>#N/A</v>
      </c>
      <c r="E218" s="49">
        <f>IF('Baby Growth Tracker'!$C$5="Male",Table!AA218,Table!AS218)</f>
        <v>9.6630814016999995</v>
      </c>
      <c r="F218" s="49">
        <f>IF('Baby Growth Tracker'!$C$5="Male",Table!AB218,Table!AT218)</f>
        <v>9.8812605498000003</v>
      </c>
      <c r="G218" s="49">
        <f>IF('Baby Growth Tracker'!$C$5="Male",Table!AC218,Table!AU218)</f>
        <v>10.233455564</v>
      </c>
      <c r="H218" s="49">
        <f>IF('Baby Growth Tracker'!$C$5="Male",Table!AD218,Table!AV218)</f>
        <v>10.870042883</v>
      </c>
      <c r="I218" s="49">
        <f>IF('Baby Growth Tracker'!$C$5="Male",Table!AE218,Table!AW218)</f>
        <v>11.657404513000001</v>
      </c>
      <c r="J218" s="49">
        <f>IF('Baby Growth Tracker'!$C$5="Male",Table!AF218,Table!AX218)</f>
        <v>12.543229274</v>
      </c>
      <c r="K218" s="49">
        <f>IF('Baby Growth Tracker'!$C$5="Male",Table!AG218,Table!AY218)</f>
        <v>13.439505971999999</v>
      </c>
      <c r="L218" s="49">
        <f>IF('Baby Growth Tracker'!$C$5="Male",Table!AH218,Table!AZ218)</f>
        <v>14.027563706</v>
      </c>
      <c r="M218" s="49">
        <f>IF('Baby Growth Tracker'!$C$5="Male",Table!AI218,Table!BA218)</f>
        <v>14.432532568999999</v>
      </c>
      <c r="N218" s="49" t="e">
        <f t="shared" si="9"/>
        <v>#N/A</v>
      </c>
      <c r="O218" s="50">
        <v>21.6</v>
      </c>
      <c r="P218" s="52" t="e">
        <f>VLOOKUP(Table!O218,'Baby Growth Tracker'!$D$14:$F$99,3,FALSE)</f>
        <v>#N/A</v>
      </c>
      <c r="Q218" s="49">
        <f>IF('Baby Growth Tracker'!$C$5="Male",Table!AJ218,Table!BB218)</f>
        <v>77.271370757633093</v>
      </c>
      <c r="R218" s="49">
        <f>IF('Baby Growth Tracker'!$C$5="Male",Table!AK218,Table!BC218)</f>
        <v>78.08078940976425</v>
      </c>
      <c r="S218" s="49">
        <f>IF('Baby Growth Tracker'!$C$5="Male",Table!AL218,Table!BD218)</f>
        <v>79.324293438144437</v>
      </c>
      <c r="T218" s="49">
        <f>IF('Baby Growth Tracker'!$C$5="Male",Table!AM218,Table!BE218)</f>
        <v>81.39456149248528</v>
      </c>
      <c r="U218" s="49">
        <f>IF('Baby Growth Tracker'!$C$5="Male",Table!AN218,Table!BF218)</f>
        <v>83.684025355000003</v>
      </c>
      <c r="V218" s="49">
        <f>IF('Baby Growth Tracker'!$C$5="Male",Table!AO218,Table!BG218)</f>
        <v>85.962564484965768</v>
      </c>
      <c r="W218" s="49">
        <f>IF('Baby Growth Tracker'!$C$5="Male",Table!AP218,Table!BH218)</f>
        <v>88.004295919793819</v>
      </c>
      <c r="X218" s="49">
        <f>IF('Baby Growth Tracker'!$C$5="Male",Table!AQ218,Table!BI218)</f>
        <v>89.222222781227345</v>
      </c>
      <c r="Y218" s="49">
        <f>IF('Baby Growth Tracker'!$C$5="Male",Table!AR218,Table!BJ218)</f>
        <v>90.011611950229025</v>
      </c>
      <c r="Z218" s="49" t="e">
        <f t="shared" si="10"/>
        <v>#N/A</v>
      </c>
      <c r="AA218" s="49">
        <v>10.085752428999999</v>
      </c>
      <c r="AB218" s="49">
        <v>10.337973217</v>
      </c>
      <c r="AC218" s="49">
        <v>10.740916757000001</v>
      </c>
      <c r="AD218" s="49">
        <v>11.455960365999999</v>
      </c>
      <c r="AE218" s="49">
        <v>12.316669955</v>
      </c>
      <c r="AF218" s="49">
        <v>13.253972904000001</v>
      </c>
      <c r="AG218" s="49">
        <v>14.169580648</v>
      </c>
      <c r="AH218" s="49">
        <v>14.75289435</v>
      </c>
      <c r="AI218" s="49">
        <v>15.146765901</v>
      </c>
      <c r="AJ218" s="49">
        <v>78.907258101296776</v>
      </c>
      <c r="AK218" s="49">
        <v>79.688753219903134</v>
      </c>
      <c r="AL218" s="49">
        <v>80.897913996853532</v>
      </c>
      <c r="AM218" s="49">
        <v>82.933975631396493</v>
      </c>
      <c r="AN218" s="49">
        <v>85.218991797800001</v>
      </c>
      <c r="AO218" s="49">
        <v>87.527865633522623</v>
      </c>
      <c r="AP218" s="49">
        <v>89.626200943998455</v>
      </c>
      <c r="AQ218" s="49">
        <v>90.891121578506073</v>
      </c>
      <c r="AR218" s="49">
        <v>91.716245548922743</v>
      </c>
      <c r="AS218" s="53">
        <v>9.6630814016999995</v>
      </c>
      <c r="AT218" s="53">
        <v>9.8812605498000003</v>
      </c>
      <c r="AU218" s="53">
        <v>10.233455564</v>
      </c>
      <c r="AV218" s="53">
        <v>10.870042883</v>
      </c>
      <c r="AW218" s="53">
        <v>11.657404513000001</v>
      </c>
      <c r="AX218" s="53">
        <v>12.543229274</v>
      </c>
      <c r="AY218" s="53">
        <v>13.439505971999999</v>
      </c>
      <c r="AZ218" s="53">
        <v>14.027563706</v>
      </c>
      <c r="BA218" s="53">
        <v>14.432532568999999</v>
      </c>
      <c r="BB218" s="53">
        <v>77.271370757633093</v>
      </c>
      <c r="BC218" s="53">
        <v>78.08078940976425</v>
      </c>
      <c r="BD218" s="53">
        <v>79.324293438144437</v>
      </c>
      <c r="BE218" s="53">
        <v>81.39456149248528</v>
      </c>
      <c r="BF218" s="53">
        <v>83.684025355000003</v>
      </c>
      <c r="BG218" s="53">
        <v>85.962564484965768</v>
      </c>
      <c r="BH218" s="53">
        <v>88.004295919793819</v>
      </c>
      <c r="BI218" s="53">
        <v>89.222222781227345</v>
      </c>
      <c r="BJ218" s="53">
        <v>90.011611950229025</v>
      </c>
    </row>
    <row r="219" spans="1:62">
      <c r="B219" s="54">
        <f t="shared" si="11"/>
        <v>651</v>
      </c>
      <c r="C219" s="50">
        <v>21.7</v>
      </c>
      <c r="D219" s="52" t="e">
        <f>VLOOKUP(Table!C219,'Baby Growth Tracker'!$D$14:$E$99,2,FALSE)</f>
        <v>#N/A</v>
      </c>
      <c r="E219" s="49">
        <f>IF('Baby Growth Tracker'!$C$5="Male",Table!AA219,Table!AS219)</f>
        <v>9.67693799189</v>
      </c>
      <c r="F219" s="49">
        <f>IF('Baby Growth Tracker'!$C$5="Male",Table!AB219,Table!AT219)</f>
        <v>9.8953781484200007</v>
      </c>
      <c r="G219" s="49">
        <f>IF('Baby Growth Tracker'!$C$5="Male",Table!AC219,Table!AU219)</f>
        <v>10.248031496699999</v>
      </c>
      <c r="H219" s="49">
        <f>IF('Baby Growth Tracker'!$C$5="Male",Table!AD219,Table!AV219)</f>
        <v>10.8855667396</v>
      </c>
      <c r="I219" s="49">
        <f>IF('Baby Growth Tracker'!$C$5="Male",Table!AE219,Table!AW219)</f>
        <v>11.674321942000001</v>
      </c>
      <c r="J219" s="49">
        <f>IF('Baby Growth Tracker'!$C$5="Male",Table!AF219,Table!AX219)</f>
        <v>12.5620192216</v>
      </c>
      <c r="K219" s="49">
        <f>IF('Baby Growth Tracker'!$C$5="Male",Table!AG219,Table!AY219)</f>
        <v>13.460531405299999</v>
      </c>
      <c r="L219" s="49">
        <f>IF('Baby Growth Tracker'!$C$5="Male",Table!AH219,Table!AZ219)</f>
        <v>14.050247571</v>
      </c>
      <c r="M219" s="49">
        <f>IF('Baby Growth Tracker'!$C$5="Male",Table!AI219,Table!BA219)</f>
        <v>14.456448593499999</v>
      </c>
      <c r="N219" s="49" t="e">
        <f t="shared" si="9"/>
        <v>#N/A</v>
      </c>
      <c r="O219" s="50">
        <v>21.7</v>
      </c>
      <c r="P219" s="52" t="e">
        <f>VLOOKUP(Table!O219,'Baby Growth Tracker'!$D$14:$F$99,3,FALSE)</f>
        <v>#N/A</v>
      </c>
      <c r="Q219" s="49">
        <f>IF('Baby Growth Tracker'!$C$5="Male",Table!AJ219,Table!BB219)</f>
        <v>77.351995024955812</v>
      </c>
      <c r="R219" s="49">
        <f>IF('Baby Growth Tracker'!$C$5="Male",Table!AK219,Table!BC219)</f>
        <v>78.162284359174748</v>
      </c>
      <c r="S219" s="49">
        <f>IF('Baby Growth Tracker'!$C$5="Male",Table!AL219,Table!BD219)</f>
        <v>79.407196831470003</v>
      </c>
      <c r="T219" s="49">
        <f>IF('Baby Growth Tracker'!$C$5="Male",Table!AM219,Table!BE219)</f>
        <v>81.479996522810168</v>
      </c>
      <c r="U219" s="49">
        <f>IF('Baby Growth Tracker'!$C$5="Male",Table!AN219,Table!BF219)</f>
        <v>83.77252506728</v>
      </c>
      <c r="V219" s="49">
        <f>IF('Baby Growth Tracker'!$C$5="Male",Table!AO219,Table!BG219)</f>
        <v>86.054382700195134</v>
      </c>
      <c r="W219" s="49">
        <f>IF('Baby Growth Tracker'!$C$5="Male",Table!AP219,Table!BH219)</f>
        <v>88.099308956866736</v>
      </c>
      <c r="X219" s="49">
        <f>IF('Baby Growth Tracker'!$C$5="Male",Table!AQ219,Table!BI219)</f>
        <v>89.319238886913979</v>
      </c>
      <c r="Y219" s="49">
        <f>IF('Baby Growth Tracker'!$C$5="Male",Table!AR219,Table!BJ219)</f>
        <v>90.109964532166671</v>
      </c>
      <c r="Z219" s="49" t="e">
        <f t="shared" si="10"/>
        <v>#N/A</v>
      </c>
      <c r="AA219" s="49">
        <v>10.098399367999999</v>
      </c>
      <c r="AB219" s="49">
        <v>10.350876394</v>
      </c>
      <c r="AC219" s="49">
        <v>10.754241954000001</v>
      </c>
      <c r="AD219" s="49">
        <v>11.470073461999998</v>
      </c>
      <c r="AE219" s="49">
        <v>12.331798880000001</v>
      </c>
      <c r="AF219" s="49">
        <v>13.270293228000002</v>
      </c>
      <c r="AG219" s="49">
        <v>14.187151476</v>
      </c>
      <c r="AH219" s="49">
        <v>14.77130676</v>
      </c>
      <c r="AI219" s="49">
        <v>15.165766382000001</v>
      </c>
      <c r="AJ219" s="49">
        <v>78.981233957303218</v>
      </c>
      <c r="AK219" s="49">
        <v>79.764598003057984</v>
      </c>
      <c r="AL219" s="49">
        <v>80.976441852377206</v>
      </c>
      <c r="AM219" s="49">
        <v>83.016456943845242</v>
      </c>
      <c r="AN219" s="49">
        <v>85.305082761259996</v>
      </c>
      <c r="AO219" s="49">
        <v>87.616735583208666</v>
      </c>
      <c r="AP219" s="49">
        <v>89.716856517990436</v>
      </c>
      <c r="AQ219" s="49">
        <v>90.982519616491132</v>
      </c>
      <c r="AR219" s="49">
        <v>91.807994410093755</v>
      </c>
      <c r="AS219" s="53">
        <v>9.67693799189</v>
      </c>
      <c r="AT219" s="53">
        <v>9.8953781484200007</v>
      </c>
      <c r="AU219" s="53">
        <v>10.248031496699999</v>
      </c>
      <c r="AV219" s="53">
        <v>10.8855667396</v>
      </c>
      <c r="AW219" s="53">
        <v>11.674321942000001</v>
      </c>
      <c r="AX219" s="53">
        <v>12.5620192216</v>
      </c>
      <c r="AY219" s="53">
        <v>13.460531405299999</v>
      </c>
      <c r="AZ219" s="53">
        <v>14.050247571</v>
      </c>
      <c r="BA219" s="53">
        <v>14.456448593499999</v>
      </c>
      <c r="BB219" s="53">
        <v>77.351995024955812</v>
      </c>
      <c r="BC219" s="53">
        <v>78.162284359174748</v>
      </c>
      <c r="BD219" s="53">
        <v>79.407196831470003</v>
      </c>
      <c r="BE219" s="53">
        <v>81.479996522810168</v>
      </c>
      <c r="BF219" s="53">
        <v>83.77252506728</v>
      </c>
      <c r="BG219" s="53">
        <v>86.054382700195134</v>
      </c>
      <c r="BH219" s="53">
        <v>88.099308956866736</v>
      </c>
      <c r="BI219" s="53">
        <v>89.319238886913979</v>
      </c>
      <c r="BJ219" s="53">
        <v>90.109964532166671</v>
      </c>
    </row>
    <row r="220" spans="1:62">
      <c r="B220" s="54">
        <f t="shared" si="11"/>
        <v>654</v>
      </c>
      <c r="C220" s="50">
        <v>21.8</v>
      </c>
      <c r="D220" s="52" t="e">
        <f>VLOOKUP(Table!C220,'Baby Growth Tracker'!$D$14:$E$99,2,FALSE)</f>
        <v>#N/A</v>
      </c>
      <c r="E220" s="49">
        <f>IF('Baby Growth Tracker'!$C$5="Male",Table!AA220,Table!AS220)</f>
        <v>9.6907327828280003</v>
      </c>
      <c r="F220" s="49">
        <f>IF('Baby Growth Tracker'!$C$5="Male",Table!AB220,Table!AT220)</f>
        <v>9.9094349409180005</v>
      </c>
      <c r="G220" s="49">
        <f>IF('Baby Growth Tracker'!$C$5="Male",Table!AC220,Table!AU220)</f>
        <v>10.262548239679999</v>
      </c>
      <c r="H220" s="49">
        <f>IF('Baby Growth Tracker'!$C$5="Male",Table!AD220,Table!AV220)</f>
        <v>10.901034419229999</v>
      </c>
      <c r="I220" s="49">
        <f>IF('Baby Growth Tracker'!$C$5="Male",Table!AE220,Table!AW220)</f>
        <v>11.69118723267</v>
      </c>
      <c r="J220" s="49">
        <f>IF('Baby Growth Tracker'!$C$5="Male",Table!AF220,Table!AX220)</f>
        <v>12.58076228354</v>
      </c>
      <c r="K220" s="49">
        <f>IF('Baby Growth Tracker'!$C$5="Male",Table!AG220,Table!AY220)</f>
        <v>13.481516432959999</v>
      </c>
      <c r="L220" s="49">
        <f>IF('Baby Growth Tracker'!$C$5="Male",Table!AH220,Table!AZ220)</f>
        <v>14.072896140399999</v>
      </c>
      <c r="M220" s="49">
        <f>IF('Baby Growth Tracker'!$C$5="Male",Table!AI220,Table!BA220)</f>
        <v>14.48033332374</v>
      </c>
      <c r="N220" s="49" t="e">
        <f t="shared" si="9"/>
        <v>#N/A</v>
      </c>
      <c r="O220" s="50">
        <v>21.8</v>
      </c>
      <c r="P220" s="52" t="e">
        <f>VLOOKUP(Table!O220,'Baby Growth Tracker'!$D$14:$F$99,3,FALSE)</f>
        <v>#N/A</v>
      </c>
      <c r="Q220" s="49">
        <f>IF('Baby Growth Tracker'!$C$5="Male",Table!AJ220,Table!BB220)</f>
        <v>77.432432544994455</v>
      </c>
      <c r="R220" s="49">
        <f>IF('Baby Growth Tracker'!$C$5="Male",Table!AK220,Table!BC220)</f>
        <v>78.243590664867966</v>
      </c>
      <c r="S220" s="49">
        <f>IF('Baby Growth Tracker'!$C$5="Male",Table!AL220,Table!BD220)</f>
        <v>79.48990879227749</v>
      </c>
      <c r="T220" s="49">
        <f>IF('Baby Growth Tracker'!$C$5="Male",Table!AM220,Table!BE220)</f>
        <v>81.565235861659431</v>
      </c>
      <c r="U220" s="49">
        <f>IF('Baby Growth Tracker'!$C$5="Male",Table!AN220,Table!BF220)</f>
        <v>83.860825026598008</v>
      </c>
      <c r="V220" s="49">
        <f>IF('Baby Growth Tracker'!$C$5="Male",Table!AO220,Table!BG220)</f>
        <v>86.14599789738071</v>
      </c>
      <c r="W220" s="49">
        <f>IF('Baby Growth Tracker'!$C$5="Male",Table!AP220,Table!BH220)</f>
        <v>88.194116785527115</v>
      </c>
      <c r="X220" s="49">
        <f>IF('Baby Growth Tracker'!$C$5="Male",Table!AQ220,Table!BI220)</f>
        <v>89.416048835022565</v>
      </c>
      <c r="Y220" s="49">
        <f>IF('Baby Growth Tracker'!$C$5="Male",Table!AR220,Table!BJ220)</f>
        <v>90.208110491164447</v>
      </c>
      <c r="Z220" s="49" t="e">
        <f t="shared" si="10"/>
        <v>#N/A</v>
      </c>
      <c r="AA220" s="49">
        <v>10.111046306999999</v>
      </c>
      <c r="AB220" s="49">
        <v>10.363779571</v>
      </c>
      <c r="AC220" s="49">
        <v>10.767567151000002</v>
      </c>
      <c r="AD220" s="49">
        <v>11.484186557999998</v>
      </c>
      <c r="AE220" s="49">
        <v>12.346927805000002</v>
      </c>
      <c r="AF220" s="49">
        <v>13.286613552000002</v>
      </c>
      <c r="AG220" s="49">
        <v>14.204722304000001</v>
      </c>
      <c r="AH220" s="49">
        <v>14.78971917</v>
      </c>
      <c r="AI220" s="49">
        <v>15.184766863000002</v>
      </c>
      <c r="AJ220" s="49">
        <v>79.055010657715911</v>
      </c>
      <c r="AK220" s="49">
        <v>79.840244528976186</v>
      </c>
      <c r="AL220" s="49">
        <v>81.054771858892266</v>
      </c>
      <c r="AM220" s="49">
        <v>83.098738979759602</v>
      </c>
      <c r="AN220" s="49">
        <v>85.390970799261993</v>
      </c>
      <c r="AO220" s="49">
        <v>87.705398042566941</v>
      </c>
      <c r="AP220" s="49">
        <v>89.807300749379777</v>
      </c>
      <c r="AQ220" s="49">
        <v>91.073704507331982</v>
      </c>
      <c r="AR220" s="49">
        <v>91.899529263663709</v>
      </c>
      <c r="AS220" s="53">
        <v>9.6907327828280003</v>
      </c>
      <c r="AT220" s="53">
        <v>9.9094349409180005</v>
      </c>
      <c r="AU220" s="53">
        <v>10.262548239679999</v>
      </c>
      <c r="AV220" s="53">
        <v>10.901034419229999</v>
      </c>
      <c r="AW220" s="53">
        <v>11.69118723267</v>
      </c>
      <c r="AX220" s="53">
        <v>12.58076228354</v>
      </c>
      <c r="AY220" s="53">
        <v>13.481516432959999</v>
      </c>
      <c r="AZ220" s="53">
        <v>14.072896140399999</v>
      </c>
      <c r="BA220" s="53">
        <v>14.48033332374</v>
      </c>
      <c r="BB220" s="53">
        <v>77.432432544994455</v>
      </c>
      <c r="BC220" s="53">
        <v>78.243590664867966</v>
      </c>
      <c r="BD220" s="53">
        <v>79.48990879227749</v>
      </c>
      <c r="BE220" s="53">
        <v>81.565235861659431</v>
      </c>
      <c r="BF220" s="53">
        <v>83.860825026598008</v>
      </c>
      <c r="BG220" s="53">
        <v>86.14599789738071</v>
      </c>
      <c r="BH220" s="53">
        <v>88.194116785527115</v>
      </c>
      <c r="BI220" s="53">
        <v>89.416048835022565</v>
      </c>
      <c r="BJ220" s="53">
        <v>90.208110491164447</v>
      </c>
    </row>
    <row r="221" spans="1:62">
      <c r="B221" s="54">
        <f t="shared" si="11"/>
        <v>657</v>
      </c>
      <c r="C221" s="50">
        <v>21.9</v>
      </c>
      <c r="D221" s="52" t="e">
        <f>VLOOKUP(Table!C221,'Baby Growth Tracker'!$D$14:$E$99,2,FALSE)</f>
        <v>#N/A</v>
      </c>
      <c r="E221" s="49">
        <f>IF('Baby Growth Tracker'!$C$5="Male",Table!AA221,Table!AS221)</f>
        <v>9.7044666357052005</v>
      </c>
      <c r="F221" s="49">
        <f>IF('Baby Growth Tracker'!$C$5="Male",Table!AB221,Table!AT221)</f>
        <v>9.923431793055201</v>
      </c>
      <c r="G221" s="49">
        <f>IF('Baby Growth Tracker'!$C$5="Male",Table!AC221,Table!AU221)</f>
        <v>10.277006666847999</v>
      </c>
      <c r="H221" s="49">
        <f>IF('Baby Growth Tracker'!$C$5="Male",Table!AD221,Table!AV221)</f>
        <v>10.916446812933</v>
      </c>
      <c r="I221" s="49">
        <f>IF('Baby Growth Tracker'!$C$5="Male",Table!AE221,Table!AW221)</f>
        <v>11.708001301368</v>
      </c>
      <c r="J221" s="49">
        <f>IF('Baby Growth Tracker'!$C$5="Male",Table!AF221,Table!AX221)</f>
        <v>12.599459410183</v>
      </c>
      <c r="K221" s="49">
        <f>IF('Baby Growth Tracker'!$C$5="Male",Table!AG221,Table!AY221)</f>
        <v>13.502462046563</v>
      </c>
      <c r="L221" s="49">
        <f>IF('Baby Growth Tracker'!$C$5="Male",Table!AH221,Table!AZ221)</f>
        <v>14.095510437406999</v>
      </c>
      <c r="M221" s="49">
        <f>IF('Baby Growth Tracker'!$C$5="Male",Table!AI221,Table!BA221)</f>
        <v>14.504187807281999</v>
      </c>
      <c r="N221" s="49" t="e">
        <f t="shared" si="9"/>
        <v>#N/A</v>
      </c>
      <c r="O221" s="50">
        <v>21.9</v>
      </c>
      <c r="P221" s="52" t="e">
        <f>VLOOKUP(Table!O221,'Baby Growth Tracker'!$D$14:$F$99,3,FALSE)</f>
        <v>#N/A</v>
      </c>
      <c r="Q221" s="49">
        <f>IF('Baby Growth Tracker'!$C$5="Male",Table!AJ221,Table!BB221)</f>
        <v>77.512687010451799</v>
      </c>
      <c r="R221" s="49">
        <f>IF('Baby Growth Tracker'!$C$5="Male",Table!AK221,Table!BC221)</f>
        <v>78.324712604584548</v>
      </c>
      <c r="S221" s="49">
        <f>IF('Baby Growth Tracker'!$C$5="Male",Table!AL221,Table!BD221)</f>
        <v>79.572434439087502</v>
      </c>
      <c r="T221" s="49">
        <f>IF('Baby Growth Tracker'!$C$5="Male",Table!AM221,Table!BE221)</f>
        <v>81.650285873166339</v>
      </c>
      <c r="U221" s="49">
        <f>IF('Baby Growth Tracker'!$C$5="Male",Table!AN221,Table!BF221)</f>
        <v>83.948932753649402</v>
      </c>
      <c r="V221" s="49">
        <f>IF('Baby Growth Tracker'!$C$5="Male",Table!AO221,Table!BG221)</f>
        <v>86.23741852200952</v>
      </c>
      <c r="W221" s="49">
        <f>IF('Baby Growth Tracker'!$C$5="Male",Table!AP221,Table!BH221)</f>
        <v>88.288728491634288</v>
      </c>
      <c r="X221" s="49">
        <f>IF('Baby Growth Tracker'!$C$5="Male",Table!AQ221,Table!BI221)</f>
        <v>89.512662009930082</v>
      </c>
      <c r="Y221" s="49">
        <f>IF('Baby Growth Tracker'!$C$5="Male",Table!AR221,Table!BJ221)</f>
        <v>90.306059372131159</v>
      </c>
      <c r="Z221" s="49" t="e">
        <f t="shared" si="10"/>
        <v>#N/A</v>
      </c>
      <c r="AA221" s="49">
        <v>10.123693245999998</v>
      </c>
      <c r="AB221" s="49">
        <v>10.376682748</v>
      </c>
      <c r="AC221" s="49">
        <v>10.780892348000002</v>
      </c>
      <c r="AD221" s="49">
        <v>11.498299653999997</v>
      </c>
      <c r="AE221" s="49">
        <v>12.362056730000003</v>
      </c>
      <c r="AF221" s="49">
        <v>13.302933876000003</v>
      </c>
      <c r="AG221" s="49">
        <v>14.222293132000001</v>
      </c>
      <c r="AH221" s="49">
        <v>14.80813158</v>
      </c>
      <c r="AI221" s="49">
        <v>15.203767344000003</v>
      </c>
      <c r="AJ221" s="49">
        <v>79.128595507953335</v>
      </c>
      <c r="AK221" s="49">
        <v>79.915698279816752</v>
      </c>
      <c r="AL221" s="49">
        <v>81.132907196961781</v>
      </c>
      <c r="AM221" s="49">
        <v>83.180822423636286</v>
      </c>
      <c r="AN221" s="49">
        <v>85.476655764428585</v>
      </c>
      <c r="AO221" s="49">
        <v>87.793854025571193</v>
      </c>
      <c r="AP221" s="49">
        <v>89.897537357610091</v>
      </c>
      <c r="AQ221" s="49">
        <v>91.164682324836562</v>
      </c>
      <c r="AR221" s="49">
        <v>91.990858002208114</v>
      </c>
      <c r="AS221" s="53">
        <v>9.7044666357052005</v>
      </c>
      <c r="AT221" s="53">
        <v>9.923431793055201</v>
      </c>
      <c r="AU221" s="53">
        <v>10.277006666847999</v>
      </c>
      <c r="AV221" s="53">
        <v>10.916446812933</v>
      </c>
      <c r="AW221" s="53">
        <v>11.708001301368</v>
      </c>
      <c r="AX221" s="53">
        <v>12.599459410183</v>
      </c>
      <c r="AY221" s="53">
        <v>13.502462046563</v>
      </c>
      <c r="AZ221" s="53">
        <v>14.095510437406999</v>
      </c>
      <c r="BA221" s="53">
        <v>14.504187807281999</v>
      </c>
      <c r="BB221" s="53">
        <v>77.512687010451799</v>
      </c>
      <c r="BC221" s="53">
        <v>78.324712604584548</v>
      </c>
      <c r="BD221" s="53">
        <v>79.572434439087502</v>
      </c>
      <c r="BE221" s="53">
        <v>81.650285873166339</v>
      </c>
      <c r="BF221" s="53">
        <v>83.948932753649402</v>
      </c>
      <c r="BG221" s="53">
        <v>86.23741852200952</v>
      </c>
      <c r="BH221" s="53">
        <v>88.288728491634288</v>
      </c>
      <c r="BI221" s="53">
        <v>89.512662009930082</v>
      </c>
      <c r="BJ221" s="53">
        <v>90.306059372131159</v>
      </c>
    </row>
    <row r="222" spans="1:62">
      <c r="A222" s="49" t="s">
        <v>11</v>
      </c>
      <c r="B222" s="54">
        <f t="shared" si="11"/>
        <v>660</v>
      </c>
      <c r="C222" s="50">
        <v>22</v>
      </c>
      <c r="D222" s="52" t="e">
        <f>VLOOKUP(Table!C222,'Baby Growth Tracker'!$D$14:$E$99,2,FALSE)</f>
        <v>#N/A</v>
      </c>
      <c r="E222" s="49">
        <f>IF('Baby Growth Tracker'!$C$5="Male",Table!AA222,Table!AS222)</f>
        <v>9.7181404046836111</v>
      </c>
      <c r="F222" s="49">
        <f>IF('Baby Growth Tracker'!$C$5="Male",Table!AB222,Table!AT222)</f>
        <v>9.9373695633368815</v>
      </c>
      <c r="G222" s="49">
        <f>IF('Baby Growth Tracker'!$C$5="Male",Table!AC222,Table!AU222)</f>
        <v>10.291407644484899</v>
      </c>
      <c r="H222" s="49">
        <f>IF('Baby Growth Tracker'!$C$5="Male",Table!AD222,Table!AV222)</f>
        <v>10.9318048034191</v>
      </c>
      <c r="I222" s="49">
        <f>IF('Baby Growth Tracker'!$C$5="Male",Table!AE222,Table!AW222)</f>
        <v>11.724765055205999</v>
      </c>
      <c r="J222" s="49">
        <f>IF('Baby Growth Tracker'!$C$5="Male",Table!AF222,Table!AX222)</f>
        <v>12.618111541591901</v>
      </c>
      <c r="K222" s="49">
        <f>IF('Baby Growth Tracker'!$C$5="Male",Table!AG222,Table!AY222)</f>
        <v>13.523369226303901</v>
      </c>
      <c r="L222" s="49">
        <f>IF('Baby Growth Tracker'!$C$5="Male",Table!AH222,Table!AZ222)</f>
        <v>14.1180914731302</v>
      </c>
      <c r="M222" s="49">
        <f>IF('Baby Growth Tracker'!$C$5="Male",Table!AI222,Table!BA222)</f>
        <v>14.528013079109598</v>
      </c>
      <c r="N222" s="49" t="e">
        <f t="shared" si="9"/>
        <v>#N/A</v>
      </c>
      <c r="O222" s="50">
        <v>22</v>
      </c>
      <c r="P222" s="52" t="e">
        <f>VLOOKUP(Table!O222,'Baby Growth Tracker'!$D$14:$F$99,3,FALSE)</f>
        <v>#N/A</v>
      </c>
      <c r="Q222" s="49">
        <f>IF('Baby Growth Tracker'!$C$5="Male",Table!AJ222,Table!BB222)</f>
        <v>77.59276393932204</v>
      </c>
      <c r="R222" s="49">
        <f>IF('Baby Growth Tracker'!$C$5="Male",Table!AK222,Table!BC222)</f>
        <v>78.405656650973953</v>
      </c>
      <c r="S222" s="49">
        <f>IF('Baby Growth Tracker'!$C$5="Male",Table!AL222,Table!BD222)</f>
        <v>79.654781618514932</v>
      </c>
      <c r="T222" s="49">
        <f>IF('Baby Growth Tracker'!$C$5="Male",Table!AM222,Table!BE222)</f>
        <v>81.735156444983261</v>
      </c>
      <c r="U222" s="49">
        <f>IF('Baby Growth Tracker'!$C$5="Male",Table!AN222,Table!BF222)</f>
        <v>84.036860039749257</v>
      </c>
      <c r="V222" s="49">
        <f>IF('Baby Growth Tracker'!$C$5="Male",Table!AO222,Table!BG222)</f>
        <v>86.328657897537582</v>
      </c>
      <c r="W222" s="49">
        <f>IF('Baby Growth Tracker'!$C$5="Male",Table!AP222,Table!BH222)</f>
        <v>88.383158469486148</v>
      </c>
      <c r="X222" s="49">
        <f>IF('Baby Growth Tracker'!$C$5="Male",Table!AQ222,Table!BI222)</f>
        <v>89.609093310642038</v>
      </c>
      <c r="Y222" s="49">
        <f>IF('Baby Growth Tracker'!$C$5="Male",Table!AR222,Table!BJ222)</f>
        <v>90.403826348224982</v>
      </c>
      <c r="Z222" s="49" t="e">
        <f t="shared" si="10"/>
        <v>#N/A</v>
      </c>
      <c r="AA222" s="49">
        <v>10.136340185</v>
      </c>
      <c r="AB222" s="49">
        <v>10.389585924999999</v>
      </c>
      <c r="AC222" s="49">
        <v>10.794217545</v>
      </c>
      <c r="AD222" s="49">
        <v>11.512412749999999</v>
      </c>
      <c r="AE222" s="49">
        <v>12.377185655</v>
      </c>
      <c r="AF222" s="49">
        <v>13.3192542</v>
      </c>
      <c r="AG222" s="49">
        <v>14.239863960000001</v>
      </c>
      <c r="AH222" s="49">
        <v>14.826543990000001</v>
      </c>
      <c r="AI222" s="49">
        <v>15.222767825</v>
      </c>
      <c r="AJ222" s="49">
        <v>79.201999965453325</v>
      </c>
      <c r="AK222" s="49">
        <v>79.990967618192897</v>
      </c>
      <c r="AL222" s="49">
        <v>81.210852321147158</v>
      </c>
      <c r="AM222" s="49">
        <v>83.262707485498893</v>
      </c>
      <c r="AN222" s="49">
        <v>85.562136436024133</v>
      </c>
      <c r="AO222" s="49">
        <v>87.882104253473656</v>
      </c>
      <c r="AP222" s="49">
        <v>89.987571623277077</v>
      </c>
      <c r="AQ222" s="49">
        <v>91.255462324886309</v>
      </c>
      <c r="AR222" s="49">
        <v>92.081992955258912</v>
      </c>
      <c r="AS222" s="53">
        <v>9.7181404046836111</v>
      </c>
      <c r="AT222" s="53">
        <v>9.9373695633368815</v>
      </c>
      <c r="AU222" s="53">
        <v>10.291407644484899</v>
      </c>
      <c r="AV222" s="53">
        <v>10.9318048034191</v>
      </c>
      <c r="AW222" s="53">
        <v>11.724765055205999</v>
      </c>
      <c r="AX222" s="53">
        <v>12.618111541591901</v>
      </c>
      <c r="AY222" s="53">
        <v>13.523369226303901</v>
      </c>
      <c r="AZ222" s="53">
        <v>14.1180914731302</v>
      </c>
      <c r="BA222" s="53">
        <v>14.528013079109598</v>
      </c>
      <c r="BB222" s="53">
        <v>77.59276393932204</v>
      </c>
      <c r="BC222" s="53">
        <v>78.405656650973953</v>
      </c>
      <c r="BD222" s="53">
        <v>79.654781618514932</v>
      </c>
      <c r="BE222" s="53">
        <v>81.735156444983261</v>
      </c>
      <c r="BF222" s="53">
        <v>84.036860039749257</v>
      </c>
      <c r="BG222" s="53">
        <v>86.328657897537582</v>
      </c>
      <c r="BH222" s="53">
        <v>88.383158469486148</v>
      </c>
      <c r="BI222" s="53">
        <v>89.609093310642038</v>
      </c>
      <c r="BJ222" s="53">
        <v>90.403826348224982</v>
      </c>
    </row>
    <row r="223" spans="1:62">
      <c r="B223" s="54">
        <f t="shared" si="11"/>
        <v>663</v>
      </c>
      <c r="C223" s="50">
        <v>22.1</v>
      </c>
      <c r="D223" s="52" t="e">
        <f>VLOOKUP(Table!C223,'Baby Growth Tracker'!$D$14:$E$99,2,FALSE)</f>
        <v>#N/A</v>
      </c>
      <c r="E223" s="49">
        <f>IF('Baby Growth Tracker'!$C$5="Male",Table!AA223,Table!AS223)</f>
        <v>9.7317549369334433</v>
      </c>
      <c r="F223" s="49">
        <f>IF('Baby Growth Tracker'!$C$5="Male",Table!AB223,Table!AT223)</f>
        <v>9.9512491030530139</v>
      </c>
      <c r="G223" s="49">
        <f>IF('Baby Growth Tracker'!$C$5="Male",Table!AC223,Table!AU223)</f>
        <v>10.305752031289279</v>
      </c>
      <c r="H223" s="49">
        <f>IF('Baby Growth Tracker'!$C$5="Male",Table!AD223,Table!AV223)</f>
        <v>10.94710926511941</v>
      </c>
      <c r="I223" s="49">
        <f>IF('Baby Growth Tracker'!$C$5="Male",Table!AE223,Table!AW223)</f>
        <v>11.741479392115549</v>
      </c>
      <c r="J223" s="49">
        <f>IF('Baby Growth Tracker'!$C$5="Male",Table!AF223,Table!AX223)</f>
        <v>12.636719607606071</v>
      </c>
      <c r="K223" s="49">
        <f>IF('Baby Growth Tracker'!$C$5="Male",Table!AG223,Table!AY223)</f>
        <v>13.544238941077872</v>
      </c>
      <c r="L223" s="49">
        <f>IF('Baby Growth Tracker'!$C$5="Male",Table!AH223,Table!AZ223)</f>
        <v>14.140640246675829</v>
      </c>
      <c r="M223" s="49">
        <f>IF('Baby Growth Tracker'!$C$5="Male",Table!AI223,Table!BA223)</f>
        <v>14.551810161727159</v>
      </c>
      <c r="N223" s="49" t="e">
        <f t="shared" si="9"/>
        <v>#N/A</v>
      </c>
      <c r="O223" s="50">
        <v>22.1</v>
      </c>
      <c r="P223" s="52" t="e">
        <f>VLOOKUP(Table!O223,'Baby Growth Tracker'!$D$14:$F$99,3,FALSE)</f>
        <v>#N/A</v>
      </c>
      <c r="Q223" s="49">
        <f>IF('Baby Growth Tracker'!$C$5="Male",Table!AJ223,Table!BB223)</f>
        <v>77.672670127786375</v>
      </c>
      <c r="R223" s="49">
        <f>IF('Baby Growth Tracker'!$C$5="Male",Table!AK223,Table!BC223)</f>
        <v>78.48643076834243</v>
      </c>
      <c r="S223" s="49">
        <f>IF('Baby Growth Tracker'!$C$5="Male",Table!AL223,Table!BD223)</f>
        <v>79.736959977544444</v>
      </c>
      <c r="T223" s="49">
        <f>IF('Baby Growth Tracker'!$C$5="Male",Table!AM223,Table!BE223)</f>
        <v>81.819859727820841</v>
      </c>
      <c r="U223" s="49">
        <f>IF('Baby Growth Tracker'!$C$5="Male",Table!AN223,Table!BF223)</f>
        <v>84.1246213771676</v>
      </c>
      <c r="V223" s="49">
        <f>IF('Baby Growth Tracker'!$C$5="Male",Table!AO223,Table!BG223)</f>
        <v>86.419732408241885</v>
      </c>
      <c r="W223" s="49">
        <f>IF('Baby Growth Tracker'!$C$5="Male",Table!AP223,Table!BH223)</f>
        <v>88.477424433126146</v>
      </c>
      <c r="X223" s="49">
        <f>IF('Baby Growth Tracker'!$C$5="Male",Table!AQ223,Table!BI223)</f>
        <v>89.705361082065565</v>
      </c>
      <c r="Y223" s="49">
        <f>IF('Baby Growth Tracker'!$C$5="Male",Table!AR223,Table!BJ223)</f>
        <v>90.501430109064756</v>
      </c>
      <c r="Z223" s="49" t="e">
        <f t="shared" si="10"/>
        <v>#N/A</v>
      </c>
      <c r="AA223" s="49">
        <v>10.148987124</v>
      </c>
      <c r="AB223" s="49">
        <v>10.402489101999999</v>
      </c>
      <c r="AC223" s="49">
        <v>10.807542742000001</v>
      </c>
      <c r="AD223" s="49">
        <v>11.526525846</v>
      </c>
      <c r="AE223" s="49">
        <v>12.392314580000001</v>
      </c>
      <c r="AF223" s="49">
        <v>13.335574524</v>
      </c>
      <c r="AG223" s="49">
        <v>14.257434788000001</v>
      </c>
      <c r="AH223" s="49">
        <v>14.844956400000001</v>
      </c>
      <c r="AI223" s="49">
        <v>15.241768306000001</v>
      </c>
      <c r="AJ223" s="49">
        <v>79.275238215165103</v>
      </c>
      <c r="AK223" s="49">
        <v>80.066062796943143</v>
      </c>
      <c r="AL223" s="49">
        <v>81.288612516226337</v>
      </c>
      <c r="AM223" s="49">
        <v>83.34439404485272</v>
      </c>
      <c r="AN223" s="49">
        <v>85.647410850097771</v>
      </c>
      <c r="AO223" s="49">
        <v>87.970149192413686</v>
      </c>
      <c r="AP223" s="49">
        <v>90.077409763446184</v>
      </c>
      <c r="AQ223" s="49">
        <v>91.346055747363337</v>
      </c>
      <c r="AR223" s="49">
        <v>92.172949248931516</v>
      </c>
      <c r="AS223" s="53">
        <v>9.7317549369334433</v>
      </c>
      <c r="AT223" s="53">
        <v>9.9512491030530139</v>
      </c>
      <c r="AU223" s="53">
        <v>10.305752031289279</v>
      </c>
      <c r="AV223" s="53">
        <v>10.94710926511941</v>
      </c>
      <c r="AW223" s="53">
        <v>11.741479392115549</v>
      </c>
      <c r="AX223" s="53">
        <v>12.636719607606071</v>
      </c>
      <c r="AY223" s="53">
        <v>13.544238941077872</v>
      </c>
      <c r="AZ223" s="53">
        <v>14.140640246675829</v>
      </c>
      <c r="BA223" s="53">
        <v>14.551810161727159</v>
      </c>
      <c r="BB223" s="53">
        <v>77.672670127786375</v>
      </c>
      <c r="BC223" s="53">
        <v>78.48643076834243</v>
      </c>
      <c r="BD223" s="53">
        <v>79.736959977544444</v>
      </c>
      <c r="BE223" s="53">
        <v>81.819859727820841</v>
      </c>
      <c r="BF223" s="53">
        <v>84.1246213771676</v>
      </c>
      <c r="BG223" s="53">
        <v>86.419732408241885</v>
      </c>
      <c r="BH223" s="53">
        <v>88.477424433126146</v>
      </c>
      <c r="BI223" s="53">
        <v>89.705361082065565</v>
      </c>
      <c r="BJ223" s="53">
        <v>90.501430109064756</v>
      </c>
    </row>
    <row r="224" spans="1:62">
      <c r="B224" s="54">
        <f t="shared" si="11"/>
        <v>666</v>
      </c>
      <c r="C224" s="50">
        <v>22.2</v>
      </c>
      <c r="D224" s="52" t="e">
        <f>VLOOKUP(Table!C224,'Baby Growth Tracker'!$D$14:$E$99,2,FALSE)</f>
        <v>#N/A</v>
      </c>
      <c r="E224" s="49">
        <f>IF('Baby Growth Tracker'!$C$5="Male",Table!AA224,Table!AS224)</f>
        <v>9.7453110726703098</v>
      </c>
      <c r="F224" s="49">
        <f>IF('Baby Growth Tracker'!$C$5="Male",Table!AB224,Table!AT224)</f>
        <v>9.9650712563186303</v>
      </c>
      <c r="G224" s="49">
        <f>IF('Baby Growth Tracker'!$C$5="Male",Table!AC224,Table!AU224)</f>
        <v>10.320040678422052</v>
      </c>
      <c r="H224" s="49">
        <f>IF('Baby Growth Tracker'!$C$5="Male",Table!AD224,Table!AV224)</f>
        <v>10.96236106423976</v>
      </c>
      <c r="I224" s="49">
        <f>IF('Baby Growth Tracker'!$C$5="Male",Table!AE224,Table!AW224)</f>
        <v>11.758145200912876</v>
      </c>
      <c r="J224" s="49">
        <f>IF('Baby Growth Tracker'!$C$5="Male",Table!AF224,Table!AX224)</f>
        <v>12.655284527917591</v>
      </c>
      <c r="K224" s="49">
        <f>IF('Baby Growth Tracker'!$C$5="Male",Table!AG224,Table!AY224)</f>
        <v>13.565072148568213</v>
      </c>
      <c r="L224" s="49">
        <f>IF('Baby Growth Tracker'!$C$5="Male",Table!AH224,Table!AZ224)</f>
        <v>14.163157745241584</v>
      </c>
      <c r="M224" s="49">
        <f>IF('Baby Growth Tracker'!$C$5="Male",Table!AI224,Table!BA224)</f>
        <v>14.575580065258514</v>
      </c>
      <c r="N224" s="49" t="e">
        <f t="shared" si="9"/>
        <v>#N/A</v>
      </c>
      <c r="O224" s="50">
        <v>22.2</v>
      </c>
      <c r="P224" s="52" t="e">
        <f>VLOOKUP(Table!O224,'Baby Growth Tracker'!$D$14:$F$99,3,FALSE)</f>
        <v>#N/A</v>
      </c>
      <c r="Q224" s="49">
        <f>IF('Baby Growth Tracker'!$C$5="Male",Table!AJ224,Table!BB224)</f>
        <v>77.752413202532622</v>
      </c>
      <c r="R224" s="49">
        <f>IF('Baby Growth Tracker'!$C$5="Male",Table!AK224,Table!BC224)</f>
        <v>78.567043844751282</v>
      </c>
      <c r="S224" s="49">
        <f>IF('Baby Growth Tracker'!$C$5="Male",Table!AL224,Table!BD224)</f>
        <v>79.818980222705022</v>
      </c>
      <c r="T224" s="49">
        <f>IF('Baby Growth Tracker'!$C$5="Male",Table!AM224,Table!BE224)</f>
        <v>81.904409138028498</v>
      </c>
      <c r="U224" s="49">
        <f>IF('Baby Growth Tracker'!$C$5="Male",Table!AN224,Table!BF224)</f>
        <v>84.212232722845741</v>
      </c>
      <c r="V224" s="49">
        <f>IF('Baby Growth Tracker'!$C$5="Male",Table!AO224,Table!BG224)</f>
        <v>86.510660071261199</v>
      </c>
      <c r="W224" s="49">
        <f>IF('Baby Growth Tracker'!$C$5="Male",Table!AP224,Table!BH224)</f>
        <v>88.571545855028248</v>
      </c>
      <c r="X224" s="49">
        <f>IF('Baby Growth Tracker'!$C$5="Male",Table!AQ224,Table!BI224)</f>
        <v>89.801485491198576</v>
      </c>
      <c r="Y224" s="49">
        <f>IF('Baby Growth Tracker'!$C$5="Male",Table!AR224,Table!BJ224)</f>
        <v>90.598891203154452</v>
      </c>
      <c r="Z224" s="49" t="e">
        <f t="shared" si="10"/>
        <v>#N/A</v>
      </c>
      <c r="AA224" s="49">
        <v>10.161634062999999</v>
      </c>
      <c r="AB224" s="49">
        <v>10.415392278999999</v>
      </c>
      <c r="AC224" s="49">
        <v>10.820867939000001</v>
      </c>
      <c r="AD224" s="49">
        <v>11.540638942000001</v>
      </c>
      <c r="AE224" s="49">
        <v>12.407443505000002</v>
      </c>
      <c r="AF224" s="49">
        <v>13.351894848000001</v>
      </c>
      <c r="AG224" s="49">
        <v>14.275005616000001</v>
      </c>
      <c r="AH224" s="49">
        <v>14.863368810000001</v>
      </c>
      <c r="AI224" s="49">
        <v>15.260768787000002</v>
      </c>
      <c r="AJ224" s="49">
        <v>79.3483260419993</v>
      </c>
      <c r="AK224" s="49">
        <v>80.140995175524338</v>
      </c>
      <c r="AL224" s="49">
        <v>81.366193546581371</v>
      </c>
      <c r="AM224" s="49">
        <v>83.425881766452335</v>
      </c>
      <c r="AN224" s="49">
        <v>85.732476564414455</v>
      </c>
      <c r="AO224" s="49">
        <v>88.057989089007606</v>
      </c>
      <c r="AP224" s="49">
        <v>90.167058445285676</v>
      </c>
      <c r="AQ224" s="49">
        <v>91.436474877381514</v>
      </c>
      <c r="AR224" s="49">
        <v>92.263743518037103</v>
      </c>
      <c r="AS224" s="53">
        <v>9.7453110726703098</v>
      </c>
      <c r="AT224" s="53">
        <v>9.9650712563186303</v>
      </c>
      <c r="AU224" s="53">
        <v>10.320040678422052</v>
      </c>
      <c r="AV224" s="53">
        <v>10.96236106423976</v>
      </c>
      <c r="AW224" s="53">
        <v>11.758145200912876</v>
      </c>
      <c r="AX224" s="53">
        <v>12.655284527917591</v>
      </c>
      <c r="AY224" s="53">
        <v>13.565072148568213</v>
      </c>
      <c r="AZ224" s="53">
        <v>14.163157745241584</v>
      </c>
      <c r="BA224" s="53">
        <v>14.575580065258514</v>
      </c>
      <c r="BB224" s="53">
        <v>77.752413202532622</v>
      </c>
      <c r="BC224" s="53">
        <v>78.567043844751282</v>
      </c>
      <c r="BD224" s="53">
        <v>79.818980222705022</v>
      </c>
      <c r="BE224" s="53">
        <v>81.904409138028498</v>
      </c>
      <c r="BF224" s="53">
        <v>84.212232722845741</v>
      </c>
      <c r="BG224" s="53">
        <v>86.510660071261199</v>
      </c>
      <c r="BH224" s="53">
        <v>88.571545855028248</v>
      </c>
      <c r="BI224" s="53">
        <v>89.801485491198576</v>
      </c>
      <c r="BJ224" s="53">
        <v>90.598891203154452</v>
      </c>
    </row>
    <row r="225" spans="1:62">
      <c r="B225" s="54">
        <f t="shared" si="11"/>
        <v>669</v>
      </c>
      <c r="C225" s="50">
        <v>22.3</v>
      </c>
      <c r="D225" s="52" t="e">
        <f>VLOOKUP(Table!C225,'Baby Growth Tracker'!$D$14:$E$99,2,FALSE)</f>
        <v>#N/A</v>
      </c>
      <c r="E225" s="49">
        <f>IF('Baby Growth Tracker'!$C$5="Male",Table!AA225,Table!AS225)</f>
        <v>9.7588096451922297</v>
      </c>
      <c r="F225" s="49">
        <f>IF('Baby Growth Tracker'!$C$5="Male",Table!AB225,Table!AT225)</f>
        <v>9.9788368601139652</v>
      </c>
      <c r="G225" s="49">
        <f>IF('Baby Growth Tracker'!$C$5="Male",Table!AC225,Table!AU225)</f>
        <v>10.334274429550977</v>
      </c>
      <c r="H225" s="49">
        <f>IF('Baby Growth Tracker'!$C$5="Male",Table!AD225,Table!AV225)</f>
        <v>10.977561058814203</v>
      </c>
      <c r="I225" s="49">
        <f>IF('Baby Growth Tracker'!$C$5="Male",Table!AE225,Table!AW225)</f>
        <v>11.774763361363618</v>
      </c>
      <c r="J225" s="49">
        <f>IF('Baby Growth Tracker'!$C$5="Male",Table!AF225,Table!AX225)</f>
        <v>12.673807212147153</v>
      </c>
      <c r="K225" s="49">
        <f>IF('Baby Growth Tracker'!$C$5="Male",Table!AG225,Table!AY225)</f>
        <v>13.585869795333727</v>
      </c>
      <c r="L225" s="49">
        <f>IF('Baby Growth Tracker'!$C$5="Male",Table!AH225,Table!AZ225)</f>
        <v>14.185644944210638</v>
      </c>
      <c r="M225" s="49">
        <f>IF('Baby Growth Tracker'!$C$5="Male",Table!AI225,Table!BA225)</f>
        <v>14.59932378754524</v>
      </c>
      <c r="N225" s="49" t="e">
        <f t="shared" si="9"/>
        <v>#N/A</v>
      </c>
      <c r="O225" s="50">
        <v>22.3</v>
      </c>
      <c r="P225" s="52" t="e">
        <f>VLOOKUP(Table!O225,'Baby Growth Tracker'!$D$14:$F$99,3,FALSE)</f>
        <v>#N/A</v>
      </c>
      <c r="Q225" s="49">
        <f>IF('Baby Growth Tracker'!$C$5="Male",Table!AJ225,Table!BB225)</f>
        <v>77.832001257397295</v>
      </c>
      <c r="R225" s="49">
        <f>IF('Baby Growth Tracker'!$C$5="Male",Table!AK225,Table!BC225)</f>
        <v>78.64750523788598</v>
      </c>
      <c r="S225" s="49">
        <f>IF('Baby Growth Tracker'!$C$5="Male",Table!AL225,Table!BD225)</f>
        <v>79.900853535280504</v>
      </c>
      <c r="T225" s="49">
        <f>IF('Baby Growth Tracker'!$C$5="Male",Table!AM225,Table!BE225)</f>
        <v>81.988818578669893</v>
      </c>
      <c r="U225" s="49">
        <f>IF('Baby Growth Tracker'!$C$5="Male",Table!AN225,Table!BF225)</f>
        <v>84.299710538353665</v>
      </c>
      <c r="V225" s="49">
        <f>IF('Baby Growth Tracker'!$C$5="Male",Table!AO225,Table!BG225)</f>
        <v>86.601459430749443</v>
      </c>
      <c r="W225" s="49">
        <f>IF('Baby Growth Tracker'!$C$5="Male",Table!AP225,Table!BH225)</f>
        <v>88.66554275834018</v>
      </c>
      <c r="X225" s="49">
        <f>IF('Baby Growth Tracker'!$C$5="Male",Table!AQ225,Table!BI225)</f>
        <v>89.897487271350954</v>
      </c>
      <c r="Y225" s="49">
        <f>IF('Baby Growth Tracker'!$C$5="Male",Table!AR225,Table!BJ225)</f>
        <v>90.696230756028285</v>
      </c>
      <c r="Z225" s="49" t="e">
        <f t="shared" si="10"/>
        <v>#N/A</v>
      </c>
      <c r="AA225" s="49">
        <v>10.174281001999999</v>
      </c>
      <c r="AB225" s="49">
        <v>10.428295455999999</v>
      </c>
      <c r="AC225" s="49">
        <v>10.834193136000001</v>
      </c>
      <c r="AD225" s="49">
        <v>11.554752038000002</v>
      </c>
      <c r="AE225" s="49">
        <v>12.422572430000002</v>
      </c>
      <c r="AF225" s="49">
        <v>13.368215172000001</v>
      </c>
      <c r="AG225" s="49">
        <v>14.292576444000002</v>
      </c>
      <c r="AH225" s="49">
        <v>14.881781220000001</v>
      </c>
      <c r="AI225" s="49">
        <v>15.279769268000003</v>
      </c>
      <c r="AJ225" s="49">
        <v>79.421279949708463</v>
      </c>
      <c r="AK225" s="49">
        <v>80.215776607842031</v>
      </c>
      <c r="AL225" s="49">
        <v>81.443601382818642</v>
      </c>
      <c r="AM225" s="49">
        <v>83.507170192467484</v>
      </c>
      <c r="AN225" s="49">
        <v>85.817330868881626</v>
      </c>
      <c r="AO225" s="49">
        <v>88.145624003669582</v>
      </c>
      <c r="AP225" s="49">
        <v>90.256524413686691</v>
      </c>
      <c r="AQ225" s="49">
        <v>91.52673232078287</v>
      </c>
      <c r="AR225" s="49">
        <v>92.354392909705538</v>
      </c>
      <c r="AS225" s="53">
        <v>9.7588096451922297</v>
      </c>
      <c r="AT225" s="53">
        <v>9.9788368601139652</v>
      </c>
      <c r="AU225" s="53">
        <v>10.334274429550977</v>
      </c>
      <c r="AV225" s="53">
        <v>10.977561058814203</v>
      </c>
      <c r="AW225" s="53">
        <v>11.774763361363618</v>
      </c>
      <c r="AX225" s="53">
        <v>12.673807212147153</v>
      </c>
      <c r="AY225" s="53">
        <v>13.585869795333727</v>
      </c>
      <c r="AZ225" s="53">
        <v>14.185644944210638</v>
      </c>
      <c r="BA225" s="53">
        <v>14.59932378754524</v>
      </c>
      <c r="BB225" s="53">
        <v>77.832001257397295</v>
      </c>
      <c r="BC225" s="53">
        <v>78.64750523788598</v>
      </c>
      <c r="BD225" s="53">
        <v>79.900853535280504</v>
      </c>
      <c r="BE225" s="53">
        <v>81.988818578669893</v>
      </c>
      <c r="BF225" s="53">
        <v>84.299710538353665</v>
      </c>
      <c r="BG225" s="53">
        <v>86.601459430749443</v>
      </c>
      <c r="BH225" s="53">
        <v>88.66554275834018</v>
      </c>
      <c r="BI225" s="53">
        <v>89.897487271350954</v>
      </c>
      <c r="BJ225" s="53">
        <v>90.696230756028285</v>
      </c>
    </row>
    <row r="226" spans="1:62">
      <c r="B226" s="54">
        <f t="shared" si="11"/>
        <v>672</v>
      </c>
      <c r="C226" s="50">
        <v>22.4</v>
      </c>
      <c r="D226" s="52" t="e">
        <f>VLOOKUP(Table!C226,'Baby Growth Tracker'!$D$14:$E$99,2,FALSE)</f>
        <v>#N/A</v>
      </c>
      <c r="E226" s="49">
        <f>IF('Baby Growth Tracker'!$C$5="Male",Table!AA226,Table!AS226)</f>
        <v>9.7722514809164753</v>
      </c>
      <c r="F226" s="49">
        <f>IF('Baby Growth Tracker'!$C$5="Male",Table!AB226,Table!AT226)</f>
        <v>9.9925467443243914</v>
      </c>
      <c r="G226" s="49">
        <f>IF('Baby Growth Tracker'!$C$5="Male",Table!AC226,Table!AU226)</f>
        <v>10.348454120895045</v>
      </c>
      <c r="H226" s="49">
        <f>IF('Baby Growth Tracker'!$C$5="Male",Table!AD226,Table!AV226)</f>
        <v>10.992710098758302</v>
      </c>
      <c r="I226" s="49">
        <f>IF('Baby Growth Tracker'!$C$5="Male",Table!AE226,Table!AW226)</f>
        <v>11.791334744247168</v>
      </c>
      <c r="J226" s="49">
        <f>IF('Baby Growth Tracker'!$C$5="Male",Table!AF226,Table!AX226)</f>
        <v>12.692288559919637</v>
      </c>
      <c r="K226" s="49">
        <f>IF('Baby Growth Tracker'!$C$5="Male",Table!AG226,Table!AY226)</f>
        <v>13.606632816895608</v>
      </c>
      <c r="L226" s="49">
        <f>IF('Baby Growth Tracker'!$C$5="Male",Table!AH226,Table!AZ226)</f>
        <v>14.20810280724524</v>
      </c>
      <c r="M226" s="49">
        <f>IF('Baby Growth Tracker'!$C$5="Male",Table!AI226,Table!BA226)</f>
        <v>14.623042314244465</v>
      </c>
      <c r="N226" s="49" t="e">
        <f t="shared" si="9"/>
        <v>#N/A</v>
      </c>
      <c r="O226" s="50">
        <v>22.4</v>
      </c>
      <c r="P226" s="52" t="e">
        <f>VLOOKUP(Table!O226,'Baby Growth Tracker'!$D$14:$F$99,3,FALSE)</f>
        <v>#N/A</v>
      </c>
      <c r="Q226" s="49">
        <f>IF('Baby Growth Tracker'!$C$5="Male",Table!AJ226,Table!BB226)</f>
        <v>77.91144256132236</v>
      </c>
      <c r="R226" s="49">
        <f>IF('Baby Growth Tracker'!$C$5="Male",Table!AK226,Table!BC226)</f>
        <v>78.727824416232338</v>
      </c>
      <c r="S226" s="49">
        <f>IF('Baby Growth Tracker'!$C$5="Male",Table!AL226,Table!BD226)</f>
        <v>79.982591116271408</v>
      </c>
      <c r="T226" s="49">
        <f>IF('Baby Growth Tracker'!$C$5="Male",Table!AM226,Table!BE226)</f>
        <v>82.073101841279609</v>
      </c>
      <c r="U226" s="49">
        <f>IF('Baby Growth Tracker'!$C$5="Male",Table!AN226,Table!BF226)</f>
        <v>84.387071057658545</v>
      </c>
      <c r="V226" s="49">
        <f>IF('Baby Growth Tracker'!$C$5="Male",Table!AO226,Table!BG226)</f>
        <v>86.692148717329601</v>
      </c>
      <c r="W226" s="49">
        <f>IF('Baby Growth Tracker'!$C$5="Male",Table!AP226,Table!BH226)</f>
        <v>88.759434800178767</v>
      </c>
      <c r="X226" s="49">
        <f>IF('Baby Growth Tracker'!$C$5="Male",Table!AQ226,Table!BI226)</f>
        <v>89.993386769300074</v>
      </c>
      <c r="Y226" s="49">
        <f>IF('Baby Growth Tracker'!$C$5="Male",Table!AR226,Table!BJ226)</f>
        <v>90.793469497657384</v>
      </c>
      <c r="Z226" s="49" t="e">
        <f t="shared" si="10"/>
        <v>#N/A</v>
      </c>
      <c r="AA226" s="49">
        <v>10.186927940999999</v>
      </c>
      <c r="AB226" s="49">
        <v>10.441198632999999</v>
      </c>
      <c r="AC226" s="49">
        <v>10.847518333000002</v>
      </c>
      <c r="AD226" s="49">
        <v>11.568865134000003</v>
      </c>
      <c r="AE226" s="49">
        <v>12.437701355000003</v>
      </c>
      <c r="AF226" s="49">
        <v>13.384535496000002</v>
      </c>
      <c r="AG226" s="49">
        <v>14.310147272000002</v>
      </c>
      <c r="AH226" s="49">
        <v>14.90019363</v>
      </c>
      <c r="AI226" s="49">
        <v>15.298769749000003</v>
      </c>
      <c r="AJ226" s="49">
        <v>79.494116483345124</v>
      </c>
      <c r="AK226" s="49">
        <v>80.290418971681277</v>
      </c>
      <c r="AL226" s="49">
        <v>81.520841992114853</v>
      </c>
      <c r="AM226" s="49">
        <v>83.588258814959389</v>
      </c>
      <c r="AN226" s="49">
        <v>85.901970950593793</v>
      </c>
      <c r="AO226" s="49">
        <v>88.233053841511932</v>
      </c>
      <c r="AP226" s="49">
        <v>90.345814212315844</v>
      </c>
      <c r="AQ226" s="49">
        <v>91.616840455791433</v>
      </c>
      <c r="AR226" s="49">
        <v>92.444914326902506</v>
      </c>
      <c r="AS226" s="53">
        <v>9.7722514809164753</v>
      </c>
      <c r="AT226" s="53">
        <v>9.9925467443243914</v>
      </c>
      <c r="AU226" s="53">
        <v>10.348454120895045</v>
      </c>
      <c r="AV226" s="53">
        <v>10.992710098758302</v>
      </c>
      <c r="AW226" s="53">
        <v>11.791334744247168</v>
      </c>
      <c r="AX226" s="53">
        <v>12.692288559919637</v>
      </c>
      <c r="AY226" s="53">
        <v>13.606632816895608</v>
      </c>
      <c r="AZ226" s="53">
        <v>14.20810280724524</v>
      </c>
      <c r="BA226" s="53">
        <v>14.623042314244465</v>
      </c>
      <c r="BB226" s="53">
        <v>77.91144256132236</v>
      </c>
      <c r="BC226" s="53">
        <v>78.727824416232338</v>
      </c>
      <c r="BD226" s="53">
        <v>79.982591116271408</v>
      </c>
      <c r="BE226" s="53">
        <v>82.073101841279609</v>
      </c>
      <c r="BF226" s="53">
        <v>84.387071057658545</v>
      </c>
      <c r="BG226" s="53">
        <v>86.692148717329601</v>
      </c>
      <c r="BH226" s="53">
        <v>88.759434800178767</v>
      </c>
      <c r="BI226" s="53">
        <v>89.993386769300074</v>
      </c>
      <c r="BJ226" s="53">
        <v>90.793469497657384</v>
      </c>
    </row>
    <row r="227" spans="1:62">
      <c r="A227" s="49" t="s">
        <v>11</v>
      </c>
      <c r="B227" s="54">
        <f t="shared" si="11"/>
        <v>675</v>
      </c>
      <c r="C227" s="50">
        <v>22.5</v>
      </c>
      <c r="D227" s="52" t="e">
        <f>VLOOKUP(Table!C227,'Baby Growth Tracker'!$D$14:$E$99,2,FALSE)</f>
        <v>#N/A</v>
      </c>
      <c r="E227" s="49">
        <f>IF('Baby Growth Tracker'!$C$5="Male",Table!AA227,Table!AS227)</f>
        <v>9.7883547209999993</v>
      </c>
      <c r="F227" s="49">
        <f>IF('Baby Growth Tracker'!$C$5="Male",Table!AB227,Table!AT227)</f>
        <v>10.008874049999999</v>
      </c>
      <c r="G227" s="49">
        <f>IF('Baby Growth Tracker'!$C$5="Male",Table!AC227,Table!AU227)</f>
        <v>10.365179599999999</v>
      </c>
      <c r="H227" s="49">
        <f>IF('Baby Growth Tracker'!$C$5="Male",Table!AD227,Table!AV227)</f>
        <v>11.01027128</v>
      </c>
      <c r="I227" s="49">
        <f>IF('Baby Growth Tracker'!$C$5="Male",Table!AE227,Table!AW227)</f>
        <v>11.810138950000001</v>
      </c>
      <c r="J227" s="49">
        <f>IF('Baby Growth Tracker'!$C$5="Male",Table!AF227,Table!AX227)</f>
        <v>12.712769420000001</v>
      </c>
      <c r="K227" s="49">
        <f>IF('Baby Growth Tracker'!$C$5="Male",Table!AG227,Table!AY227)</f>
        <v>13.629107550000001</v>
      </c>
      <c r="L227" s="49">
        <f>IF('Baby Growth Tracker'!$C$5="Male",Table!AH227,Table!AZ227)</f>
        <v>14.232045469999999</v>
      </c>
      <c r="M227" s="49">
        <f>IF('Baby Growth Tracker'!$C$5="Male",Table!AI227,Table!BA227)</f>
        <v>14.64806798</v>
      </c>
      <c r="N227" s="49" t="e">
        <f t="shared" si="9"/>
        <v>#N/A</v>
      </c>
      <c r="O227" s="50">
        <v>22.5</v>
      </c>
      <c r="P227" s="52" t="e">
        <f>VLOOKUP(Table!O227,'Baby Growth Tracker'!$D$14:$F$99,3,FALSE)</f>
        <v>#N/A</v>
      </c>
      <c r="Q227" s="49">
        <f>IF('Baby Growth Tracker'!$C$5="Male",Table!AJ227,Table!BB227)</f>
        <v>77.998680719464701</v>
      </c>
      <c r="R227" s="49">
        <f>IF('Baby Growth Tracker'!$C$5="Male",Table!AK227,Table!BC227)</f>
        <v>78.815952719361661</v>
      </c>
      <c r="S227" s="49">
        <f>IF('Baby Growth Tracker'!$C$5="Male",Table!AL227,Table!BD227)</f>
        <v>80.072158027406473</v>
      </c>
      <c r="T227" s="49">
        <f>IF('Baby Growth Tracker'!$C$5="Male",Table!AM227,Table!BE227)</f>
        <v>82.165249371363132</v>
      </c>
      <c r="U227" s="49">
        <f>IF('Baby Growth Tracker'!$C$5="Male",Table!AN227,Table!BF227)</f>
        <v>84.482332060000005</v>
      </c>
      <c r="V227" s="49">
        <f>IF('Baby Growth Tracker'!$C$5="Male",Table!AO227,Table!BG227)</f>
        <v>86.790767123858274</v>
      </c>
      <c r="W227" s="49">
        <f>IF('Baby Growth Tracker'!$C$5="Male",Table!AP227,Table!BH227)</f>
        <v>88.861271598425006</v>
      </c>
      <c r="X227" s="49">
        <f>IF('Baby Growth Tracker'!$C$5="Male",Table!AQ227,Table!BI227)</f>
        <v>90.097234540126905</v>
      </c>
      <c r="Y227" s="49">
        <f>IF('Baby Growth Tracker'!$C$5="Male",Table!AR227,Table!BJ227)</f>
        <v>90.898656117558261</v>
      </c>
      <c r="Z227" s="49" t="e">
        <f t="shared" si="10"/>
        <v>#N/A</v>
      </c>
      <c r="AA227" s="49">
        <v>10.19957488</v>
      </c>
      <c r="AB227" s="49">
        <v>10.454101809999999</v>
      </c>
      <c r="AC227" s="49">
        <v>10.86084353</v>
      </c>
      <c r="AD227" s="49">
        <v>11.58297823</v>
      </c>
      <c r="AE227" s="49">
        <v>12.452830280000001</v>
      </c>
      <c r="AF227" s="49">
        <v>13.40085582</v>
      </c>
      <c r="AG227" s="49">
        <v>14.3277181</v>
      </c>
      <c r="AH227" s="49">
        <v>14.91860604</v>
      </c>
      <c r="AI227" s="49">
        <v>15.317770230000001</v>
      </c>
      <c r="AJ227" s="49">
        <v>79.574845558029224</v>
      </c>
      <c r="AK227" s="49">
        <v>80.373152854481901</v>
      </c>
      <c r="AL227" s="49">
        <v>81.606457495283465</v>
      </c>
      <c r="AM227" s="49">
        <v>83.678112960540389</v>
      </c>
      <c r="AN227" s="49">
        <v>85.995648802999995</v>
      </c>
      <c r="AO227" s="49">
        <v>88.329574707196727</v>
      </c>
      <c r="AP227" s="49">
        <v>90.444015492445857</v>
      </c>
      <c r="AQ227" s="49">
        <v>91.71563467589921</v>
      </c>
      <c r="AR227" s="49">
        <v>92.543923885889768</v>
      </c>
      <c r="AS227" s="53">
        <v>9.7883547209999993</v>
      </c>
      <c r="AT227" s="53">
        <v>10.008874049999999</v>
      </c>
      <c r="AU227" s="53">
        <v>10.365179599999999</v>
      </c>
      <c r="AV227" s="53">
        <v>11.01027128</v>
      </c>
      <c r="AW227" s="53">
        <v>11.810138950000001</v>
      </c>
      <c r="AX227" s="53">
        <v>12.712769420000001</v>
      </c>
      <c r="AY227" s="53">
        <v>13.629107550000001</v>
      </c>
      <c r="AZ227" s="53">
        <v>14.232045469999999</v>
      </c>
      <c r="BA227" s="53">
        <v>14.64806798</v>
      </c>
      <c r="BB227" s="53">
        <v>77.998680719464701</v>
      </c>
      <c r="BC227" s="53">
        <v>78.815952719361661</v>
      </c>
      <c r="BD227" s="53">
        <v>80.072158027406473</v>
      </c>
      <c r="BE227" s="53">
        <v>82.165249371363132</v>
      </c>
      <c r="BF227" s="53">
        <v>84.482332060000005</v>
      </c>
      <c r="BG227" s="53">
        <v>86.790767123858274</v>
      </c>
      <c r="BH227" s="53">
        <v>88.861271598425006</v>
      </c>
      <c r="BI227" s="53">
        <v>90.097234540126905</v>
      </c>
      <c r="BJ227" s="53">
        <v>90.898656117558261</v>
      </c>
    </row>
    <row r="228" spans="1:62">
      <c r="B228" s="54">
        <f t="shared" si="11"/>
        <v>678</v>
      </c>
      <c r="C228" s="50">
        <v>22.6</v>
      </c>
      <c r="D228" s="52" t="e">
        <f>VLOOKUP(Table!C228,'Baby Growth Tracker'!$D$14:$E$99,2,FALSE)</f>
        <v>#N/A</v>
      </c>
      <c r="E228" s="49">
        <f>IF('Baby Growth Tracker'!$C$5="Male",Table!AA228,Table!AS228)</f>
        <v>9.8016473035999994</v>
      </c>
      <c r="F228" s="49">
        <f>IF('Baby Growth Tracker'!$C$5="Male",Table!AB228,Table!AT228)</f>
        <v>10.022436535999999</v>
      </c>
      <c r="G228" s="49">
        <f>IF('Baby Growth Tracker'!$C$5="Male",Table!AC228,Table!AU228)</f>
        <v>10.379214891</v>
      </c>
      <c r="H228" s="49">
        <f>IF('Baby Growth Tracker'!$C$5="Male",Table!AD228,Table!AV228)</f>
        <v>11.025281449</v>
      </c>
      <c r="I228" s="49">
        <f>IF('Baby Growth Tracker'!$C$5="Male",Table!AE228,Table!AW228)</f>
        <v>11.826578803</v>
      </c>
      <c r="J228" s="49">
        <f>IF('Baby Growth Tracker'!$C$5="Male",Table!AF228,Table!AX228)</f>
        <v>12.73112875</v>
      </c>
      <c r="K228" s="49">
        <f>IF('Baby Growth Tracker'!$C$5="Male",Table!AG228,Table!AY228)</f>
        <v>13.649760305000001</v>
      </c>
      <c r="L228" s="49">
        <f>IF('Baby Growth Tracker'!$C$5="Male",Table!AH228,Table!AZ228)</f>
        <v>14.254402356</v>
      </c>
      <c r="M228" s="49">
        <f>IF('Baby Growth Tracker'!$C$5="Male",Table!AI228,Table!BA228)</f>
        <v>14.671692814</v>
      </c>
      <c r="N228" s="49" t="e">
        <f t="shared" si="9"/>
        <v>#N/A</v>
      </c>
      <c r="O228" s="50">
        <v>22.6</v>
      </c>
      <c r="P228" s="52" t="e">
        <f>VLOOKUP(Table!O228,'Baby Growth Tracker'!$D$14:$F$99,3,FALSE)</f>
        <v>#N/A</v>
      </c>
      <c r="Q228" s="49">
        <f>IF('Baby Growth Tracker'!$C$5="Male",Table!AJ228,Table!BB228)</f>
        <v>78.077613430860325</v>
      </c>
      <c r="R228" s="49">
        <f>IF('Baby Growth Tracker'!$C$5="Male",Table!AK228,Table!BC228)</f>
        <v>78.89573890386923</v>
      </c>
      <c r="S228" s="49">
        <f>IF('Baby Growth Tracker'!$C$5="Male",Table!AL228,Table!BD228)</f>
        <v>80.153327371400053</v>
      </c>
      <c r="T228" s="49">
        <f>IF('Baby Growth Tracker'!$C$5="Male",Table!AM228,Table!BE228)</f>
        <v>82.248911795734202</v>
      </c>
      <c r="U228" s="49">
        <f>IF('Baby Growth Tracker'!$C$5="Male",Table!AN228,Table!BF228)</f>
        <v>84.569022477800004</v>
      </c>
      <c r="V228" s="49">
        <f>IF('Baby Growth Tracker'!$C$5="Male",Table!AO228,Table!BG228)</f>
        <v>86.880746637259364</v>
      </c>
      <c r="W228" s="49">
        <f>IF('Baby Growth Tracker'!$C$5="Male",Table!AP228,Table!BH228)</f>
        <v>88.954426290522946</v>
      </c>
      <c r="X228" s="49">
        <f>IF('Baby Growth Tracker'!$C$5="Male",Table!AQ228,Table!BI228)</f>
        <v>90.192383838093747</v>
      </c>
      <c r="Y228" s="49">
        <f>IF('Baby Growth Tracker'!$C$5="Male",Table!AR228,Table!BJ228)</f>
        <v>90.995137769605506</v>
      </c>
      <c r="Z228" s="49" t="e">
        <f t="shared" si="10"/>
        <v>#N/A</v>
      </c>
      <c r="AA228" s="49">
        <v>10.211823557000001</v>
      </c>
      <c r="AB228" s="49">
        <v>10.466586553999999</v>
      </c>
      <c r="AC228" s="49">
        <v>10.873722653</v>
      </c>
      <c r="AD228" s="49">
        <v>11.596610337</v>
      </c>
      <c r="AE228" s="49">
        <v>12.467460746</v>
      </c>
      <c r="AF228" s="49">
        <v>13.416689905</v>
      </c>
      <c r="AG228" s="49">
        <v>14.344846708</v>
      </c>
      <c r="AH228" s="49">
        <v>14.936621042000001</v>
      </c>
      <c r="AI228" s="49">
        <v>15.336411010000001</v>
      </c>
      <c r="AJ228" s="49">
        <v>79.647016661361221</v>
      </c>
      <c r="AK228" s="49">
        <v>80.4472010514516</v>
      </c>
      <c r="AL228" s="49">
        <v>81.683192552090304</v>
      </c>
      <c r="AM228" s="49">
        <v>83.758788755884055</v>
      </c>
      <c r="AN228" s="49">
        <v>86.079901432399993</v>
      </c>
      <c r="AO228" s="49">
        <v>88.416565130383105</v>
      </c>
      <c r="AP228" s="49">
        <v>90.532756683918308</v>
      </c>
      <c r="AQ228" s="49">
        <v>91.805101958356687</v>
      </c>
      <c r="AR228" s="49">
        <v>92.633734160632812</v>
      </c>
      <c r="AS228" s="53">
        <v>9.8016473035999994</v>
      </c>
      <c r="AT228" s="53">
        <v>10.022436535999999</v>
      </c>
      <c r="AU228" s="53">
        <v>10.379214891</v>
      </c>
      <c r="AV228" s="53">
        <v>11.025281449</v>
      </c>
      <c r="AW228" s="53">
        <v>11.826578803</v>
      </c>
      <c r="AX228" s="53">
        <v>12.73112875</v>
      </c>
      <c r="AY228" s="53">
        <v>13.649760305000001</v>
      </c>
      <c r="AZ228" s="53">
        <v>14.254402356</v>
      </c>
      <c r="BA228" s="53">
        <v>14.671692814</v>
      </c>
      <c r="BB228" s="53">
        <v>78.077613430860325</v>
      </c>
      <c r="BC228" s="53">
        <v>78.89573890386923</v>
      </c>
      <c r="BD228" s="53">
        <v>80.153327371400053</v>
      </c>
      <c r="BE228" s="53">
        <v>82.248911795734202</v>
      </c>
      <c r="BF228" s="53">
        <v>84.569022477800004</v>
      </c>
      <c r="BG228" s="53">
        <v>86.880746637259364</v>
      </c>
      <c r="BH228" s="53">
        <v>88.954426290522946</v>
      </c>
      <c r="BI228" s="53">
        <v>90.192383838093747</v>
      </c>
      <c r="BJ228" s="53">
        <v>90.995137769605506</v>
      </c>
    </row>
    <row r="229" spans="1:62">
      <c r="B229" s="54">
        <f t="shared" si="11"/>
        <v>681</v>
      </c>
      <c r="C229" s="50">
        <v>22.7</v>
      </c>
      <c r="D229" s="52" t="e">
        <f>VLOOKUP(Table!C229,'Baby Growth Tracker'!$D$14:$E$99,2,FALSE)</f>
        <v>#N/A</v>
      </c>
      <c r="E229" s="49">
        <f>IF('Baby Growth Tracker'!$C$5="Male",Table!AA229,Table!AS229)</f>
        <v>9.8148859012699994</v>
      </c>
      <c r="F229" s="49">
        <f>IF('Baby Growth Tracker'!$C$5="Male",Table!AB229,Table!AT229)</f>
        <v>10.035946073399998</v>
      </c>
      <c r="G229" s="49">
        <f>IF('Baby Growth Tracker'!$C$5="Male",Table!AC229,Table!AU229)</f>
        <v>10.3931989265</v>
      </c>
      <c r="H229" s="49">
        <f>IF('Baby Growth Tracker'!$C$5="Male",Table!AD229,Table!AV229)</f>
        <v>11.0402435359</v>
      </c>
      <c r="I229" s="49">
        <f>IF('Baby Growth Tracker'!$C$5="Male",Table!AE229,Table!AW229)</f>
        <v>11.842974848700001</v>
      </c>
      <c r="J229" s="49">
        <f>IF('Baby Growth Tracker'!$C$5="Male",Table!AF229,Table!AX229)</f>
        <v>12.749449841000001</v>
      </c>
      <c r="K229" s="49">
        <f>IF('Baby Growth Tracker'!$C$5="Male",Table!AG229,Table!AY229)</f>
        <v>13.6703816819</v>
      </c>
      <c r="L229" s="49">
        <f>IF('Baby Growth Tracker'!$C$5="Male",Table!AH229,Table!AZ229)</f>
        <v>14.276733265000001</v>
      </c>
      <c r="M229" s="49">
        <f>IF('Baby Growth Tracker'!$C$5="Male",Table!AI229,Table!BA229)</f>
        <v>14.695295895899999</v>
      </c>
      <c r="N229" s="49" t="e">
        <f t="shared" si="9"/>
        <v>#N/A</v>
      </c>
      <c r="O229" s="50">
        <v>22.7</v>
      </c>
      <c r="P229" s="52" t="e">
        <f>VLOOKUP(Table!O229,'Baby Growth Tracker'!$D$14:$F$99,3,FALSE)</f>
        <v>#N/A</v>
      </c>
      <c r="Q229" s="49">
        <f>IF('Baby Growth Tracker'!$C$5="Male",Table!AJ229,Table!BB229)</f>
        <v>78.156370225342215</v>
      </c>
      <c r="R229" s="49">
        <f>IF('Baby Growth Tracker'!$C$5="Male",Table!AK229,Table!BC229)</f>
        <v>78.975347416106928</v>
      </c>
      <c r="S229" s="49">
        <f>IF('Baby Growth Tracker'!$C$5="Male",Table!AL229,Table!BD229)</f>
        <v>80.23431643954487</v>
      </c>
      <c r="T229" s="49">
        <f>IF('Baby Growth Tracker'!$C$5="Male",Table!AM229,Table!BE229)</f>
        <v>82.332389911302784</v>
      </c>
      <c r="U229" s="49">
        <f>IF('Baby Growth Tracker'!$C$5="Male",Table!AN229,Table!BF229)</f>
        <v>84.655524660460003</v>
      </c>
      <c r="V229" s="49">
        <f>IF('Baby Growth Tracker'!$C$5="Male",Table!AO229,Table!BG229)</f>
        <v>86.97053467205086</v>
      </c>
      <c r="W229" s="49">
        <f>IF('Baby Growth Tracker'!$C$5="Male",Table!AP229,Table!BH229)</f>
        <v>89.047387243470453</v>
      </c>
      <c r="X229" s="49">
        <f>IF('Baby Growth Tracker'!$C$5="Male",Table!AQ229,Table!BI229)</f>
        <v>90.287338367999908</v>
      </c>
      <c r="Y229" s="49">
        <f>IF('Baby Growth Tracker'!$C$5="Male",Table!AR229,Table!BJ229)</f>
        <v>91.091424122144417</v>
      </c>
      <c r="Z229" s="49" t="e">
        <f t="shared" si="10"/>
        <v>#N/A</v>
      </c>
      <c r="AA229" s="49">
        <v>10.224072234000001</v>
      </c>
      <c r="AB229" s="49">
        <v>10.479071297999999</v>
      </c>
      <c r="AC229" s="49">
        <v>10.886601775999999</v>
      </c>
      <c r="AD229" s="49">
        <v>11.610242443999999</v>
      </c>
      <c r="AE229" s="49">
        <v>12.482091212</v>
      </c>
      <c r="AF229" s="49">
        <v>13.43252399</v>
      </c>
      <c r="AG229" s="49">
        <v>14.361975316000001</v>
      </c>
      <c r="AH229" s="49">
        <v>14.954636044000001</v>
      </c>
      <c r="AI229" s="49">
        <v>15.355051790000001</v>
      </c>
      <c r="AJ229" s="49">
        <v>79.719000961430197</v>
      </c>
      <c r="AK229" s="49">
        <v>80.521063262240034</v>
      </c>
      <c r="AL229" s="49">
        <v>81.759741917527805</v>
      </c>
      <c r="AM229" s="49">
        <v>83.839277302988904</v>
      </c>
      <c r="AN229" s="49">
        <v>86.163963141279993</v>
      </c>
      <c r="AO229" s="49">
        <v>88.503360176791404</v>
      </c>
      <c r="AP229" s="49">
        <v>90.62129883188382</v>
      </c>
      <c r="AQ229" s="49">
        <v>91.89436852489969</v>
      </c>
      <c r="AR229" s="49">
        <v>92.723342945793306</v>
      </c>
      <c r="AS229" s="53">
        <v>9.8148859012699994</v>
      </c>
      <c r="AT229" s="53">
        <v>10.035946073399998</v>
      </c>
      <c r="AU229" s="53">
        <v>10.3931989265</v>
      </c>
      <c r="AV229" s="53">
        <v>11.0402435359</v>
      </c>
      <c r="AW229" s="53">
        <v>11.842974848700001</v>
      </c>
      <c r="AX229" s="53">
        <v>12.749449841000001</v>
      </c>
      <c r="AY229" s="53">
        <v>13.6703816819</v>
      </c>
      <c r="AZ229" s="53">
        <v>14.276733265000001</v>
      </c>
      <c r="BA229" s="53">
        <v>14.695295895899999</v>
      </c>
      <c r="BB229" s="53">
        <v>78.156370225342215</v>
      </c>
      <c r="BC229" s="53">
        <v>78.975347416106928</v>
      </c>
      <c r="BD229" s="53">
        <v>80.23431643954487</v>
      </c>
      <c r="BE229" s="53">
        <v>82.332389911302784</v>
      </c>
      <c r="BF229" s="53">
        <v>84.655524660460003</v>
      </c>
      <c r="BG229" s="53">
        <v>86.97053467205086</v>
      </c>
      <c r="BH229" s="53">
        <v>89.047387243470453</v>
      </c>
      <c r="BI229" s="53">
        <v>90.287338367999908</v>
      </c>
      <c r="BJ229" s="53">
        <v>91.091424122144417</v>
      </c>
    </row>
    <row r="230" spans="1:62">
      <c r="B230" s="54">
        <f t="shared" si="11"/>
        <v>684</v>
      </c>
      <c r="C230" s="50">
        <v>22.8</v>
      </c>
      <c r="D230" s="52" t="e">
        <f>VLOOKUP(Table!C230,'Baby Growth Tracker'!$D$14:$E$99,2,FALSE)</f>
        <v>#N/A</v>
      </c>
      <c r="E230" s="49">
        <f>IF('Baby Growth Tracker'!$C$5="Male",Table!AA230,Table!AS230)</f>
        <v>9.8280713115999987</v>
      </c>
      <c r="F230" s="49">
        <f>IF('Baby Growth Tracker'!$C$5="Male",Table!AB230,Table!AT230)</f>
        <v>10.049403462289998</v>
      </c>
      <c r="G230" s="49">
        <f>IF('Baby Growth Tracker'!$C$5="Male",Table!AC230,Table!AU230)</f>
        <v>10.40713251136</v>
      </c>
      <c r="H230" s="49">
        <f>IF('Baby Growth Tracker'!$C$5="Male",Table!AD230,Table!AV230)</f>
        <v>11.05515835626</v>
      </c>
      <c r="I230" s="49">
        <f>IF('Baby Growth Tracker'!$C$5="Male",Table!AE230,Table!AW230)</f>
        <v>11.859327919650001</v>
      </c>
      <c r="J230" s="49">
        <f>IF('Baby Growth Tracker'!$C$5="Male",Table!AF230,Table!AX230)</f>
        <v>12.76773354997</v>
      </c>
      <c r="K230" s="49">
        <f>IF('Baby Growth Tracker'!$C$5="Male",Table!AG230,Table!AY230)</f>
        <v>13.69097256899</v>
      </c>
      <c r="L230" s="49">
        <f>IF('Baby Growth Tracker'!$C$5="Male",Table!AH230,Table!AZ230)</f>
        <v>14.29903911047</v>
      </c>
      <c r="M230" s="49">
        <f>IF('Baby Growth Tracker'!$C$5="Male",Table!AI230,Table!BA230)</f>
        <v>14.718878159159999</v>
      </c>
      <c r="N230" s="49" t="e">
        <f t="shared" si="9"/>
        <v>#N/A</v>
      </c>
      <c r="O230" s="50">
        <v>22.8</v>
      </c>
      <c r="P230" s="52" t="e">
        <f>VLOOKUP(Table!O230,'Baby Growth Tracker'!$D$14:$F$99,3,FALSE)</f>
        <v>#N/A</v>
      </c>
      <c r="Q230" s="49">
        <f>IF('Baby Growth Tracker'!$C$5="Male",Table!AJ230,Table!BB230)</f>
        <v>78.234977199567936</v>
      </c>
      <c r="R230" s="49">
        <f>IF('Baby Growth Tracker'!$C$5="Male",Table!AK230,Table!BC230)</f>
        <v>79.054810062033837</v>
      </c>
      <c r="S230" s="49">
        <f>IF('Baby Growth Tracker'!$C$5="Male",Table!AL230,Table!BD230)</f>
        <v>80.315165260377668</v>
      </c>
      <c r="T230" s="49">
        <f>IF('Baby Growth Tracker'!$C$5="Male",Table!AM230,Table!BE230)</f>
        <v>82.415735976728456</v>
      </c>
      <c r="U230" s="49">
        <f>IF('Baby Growth Tracker'!$C$5="Male",Table!AN230,Table!BF230)</f>
        <v>84.741902297112006</v>
      </c>
      <c r="V230" s="49">
        <f>IF('Baby Growth Tracker'!$C$5="Male",Table!AO230,Table!BG230)</f>
        <v>87.060204143668813</v>
      </c>
      <c r="W230" s="49">
        <f>IF('Baby Growth Tracker'!$C$5="Male",Table!AP230,Table!BH230)</f>
        <v>89.140233846598903</v>
      </c>
      <c r="X230" s="49">
        <f>IF('Baby Growth Tracker'!$C$5="Male",Table!AQ230,Table!BI230)</f>
        <v>90.382180584097796</v>
      </c>
      <c r="Y230" s="49">
        <f>IF('Baby Growth Tracker'!$C$5="Male",Table!AR230,Table!BJ230)</f>
        <v>91.187599300831579</v>
      </c>
      <c r="Z230" s="49" t="e">
        <f t="shared" si="10"/>
        <v>#N/A</v>
      </c>
      <c r="AA230" s="49">
        <v>10.236320911000002</v>
      </c>
      <c r="AB230" s="49">
        <v>10.491556041999999</v>
      </c>
      <c r="AC230" s="49">
        <v>10.899480898999999</v>
      </c>
      <c r="AD230" s="49">
        <v>11.623874550999998</v>
      </c>
      <c r="AE230" s="49">
        <v>12.496721678</v>
      </c>
      <c r="AF230" s="49">
        <v>13.448358075</v>
      </c>
      <c r="AG230" s="49">
        <v>14.379103924000001</v>
      </c>
      <c r="AH230" s="49">
        <v>14.972651046000001</v>
      </c>
      <c r="AI230" s="49">
        <v>15.373692570000001</v>
      </c>
      <c r="AJ230" s="49">
        <v>79.790859160090164</v>
      </c>
      <c r="AK230" s="49">
        <v>80.594782037381819</v>
      </c>
      <c r="AL230" s="49">
        <v>81.836125239587361</v>
      </c>
      <c r="AM230" s="49">
        <v>83.919573418526454</v>
      </c>
      <c r="AN230" s="49">
        <v>86.247820450927989</v>
      </c>
      <c r="AO230" s="49">
        <v>88.589957872609489</v>
      </c>
      <c r="AP230" s="49">
        <v>90.70966683168291</v>
      </c>
      <c r="AQ230" s="49">
        <v>91.983482682377755</v>
      </c>
      <c r="AR230" s="49">
        <v>92.812816649107759</v>
      </c>
      <c r="AS230" s="53">
        <v>9.8280713115999987</v>
      </c>
      <c r="AT230" s="53">
        <v>10.049403462289998</v>
      </c>
      <c r="AU230" s="53">
        <v>10.40713251136</v>
      </c>
      <c r="AV230" s="53">
        <v>11.05515835626</v>
      </c>
      <c r="AW230" s="53">
        <v>11.859327919650001</v>
      </c>
      <c r="AX230" s="53">
        <v>12.76773354997</v>
      </c>
      <c r="AY230" s="53">
        <v>13.69097256899</v>
      </c>
      <c r="AZ230" s="53">
        <v>14.29903911047</v>
      </c>
      <c r="BA230" s="53">
        <v>14.718878159159999</v>
      </c>
      <c r="BB230" s="53">
        <v>78.234977199567936</v>
      </c>
      <c r="BC230" s="53">
        <v>79.054810062033837</v>
      </c>
      <c r="BD230" s="53">
        <v>80.315165260377668</v>
      </c>
      <c r="BE230" s="53">
        <v>82.415735976728456</v>
      </c>
      <c r="BF230" s="53">
        <v>84.741902297112006</v>
      </c>
      <c r="BG230" s="53">
        <v>87.060204143668813</v>
      </c>
      <c r="BH230" s="53">
        <v>89.140233846598903</v>
      </c>
      <c r="BI230" s="53">
        <v>90.382180584097796</v>
      </c>
      <c r="BJ230" s="53">
        <v>91.187599300831579</v>
      </c>
    </row>
    <row r="231" spans="1:62">
      <c r="B231" s="54">
        <f t="shared" si="11"/>
        <v>687</v>
      </c>
      <c r="C231" s="50">
        <v>22.9</v>
      </c>
      <c r="D231" s="52" t="e">
        <f>VLOOKUP(Table!C231,'Baby Growth Tracker'!$D$14:$E$99,2,FALSE)</f>
        <v>#N/A</v>
      </c>
      <c r="E231" s="49">
        <f>IF('Baby Growth Tracker'!$C$5="Male",Table!AA231,Table!AS231)</f>
        <v>9.8412043254892989</v>
      </c>
      <c r="F231" s="49">
        <f>IF('Baby Growth Tracker'!$C$5="Male",Table!AB231,Table!AT231)</f>
        <v>10.062809495871999</v>
      </c>
      <c r="G231" s="49">
        <f>IF('Baby Growth Tracker'!$C$5="Male",Table!AC231,Table!AU231)</f>
        <v>10.421016443217001</v>
      </c>
      <c r="H231" s="49">
        <f>IF('Baby Growth Tracker'!$C$5="Male",Table!AD231,Table!AV231)</f>
        <v>11.070026717794001</v>
      </c>
      <c r="I231" s="49">
        <f>IF('Baby Growth Tracker'!$C$5="Male",Table!AE231,Table!AW231)</f>
        <v>11.875638839748001</v>
      </c>
      <c r="J231" s="49">
        <f>IF('Baby Growth Tracker'!$C$5="Male",Table!AF231,Table!AX231)</f>
        <v>12.785980724272001</v>
      </c>
      <c r="K231" s="49">
        <f>IF('Baby Growth Tracker'!$C$5="Male",Table!AG231,Table!AY231)</f>
        <v>13.711533843972001</v>
      </c>
      <c r="L231" s="49">
        <f>IF('Baby Growth Tracker'!$C$5="Male",Table!AH231,Table!AZ231)</f>
        <v>14.321320794639</v>
      </c>
      <c r="M231" s="49">
        <f>IF('Baby Growth Tracker'!$C$5="Male",Table!AI231,Table!BA231)</f>
        <v>14.742440525557999</v>
      </c>
      <c r="N231" s="49" t="e">
        <f t="shared" si="9"/>
        <v>#N/A</v>
      </c>
      <c r="O231" s="50">
        <v>22.9</v>
      </c>
      <c r="P231" s="52" t="e">
        <f>VLOOKUP(Table!O231,'Baby Growth Tracker'!$D$14:$F$99,3,FALSE)</f>
        <v>#N/A</v>
      </c>
      <c r="Q231" s="49">
        <f>IF('Baby Growth Tracker'!$C$5="Male",Table!AJ231,Table!BB231)</f>
        <v>78.313456299154169</v>
      </c>
      <c r="R231" s="49">
        <f>IF('Baby Growth Tracker'!$C$5="Male",Table!AK231,Table!BC231)</f>
        <v>79.134153068478582</v>
      </c>
      <c r="S231" s="49">
        <f>IF('Baby Growth Tracker'!$C$5="Male",Table!AL231,Table!BD231)</f>
        <v>80.39590623336187</v>
      </c>
      <c r="T231" s="49">
        <f>IF('Baby Growth Tracker'!$C$5="Male",Table!AM231,Table!BE231)</f>
        <v>82.498991591335567</v>
      </c>
      <c r="U231" s="49">
        <f>IF('Baby Growth Tracker'!$C$5="Male",Table!AN231,Table!BF231)</f>
        <v>84.828205614647999</v>
      </c>
      <c r="V231" s="49">
        <f>IF('Baby Growth Tracker'!$C$5="Male",Table!AO231,Table!BG231)</f>
        <v>87.149812277290195</v>
      </c>
      <c r="W231" s="49">
        <f>IF('Baby Growth Tracker'!$C$5="Male",Table!AP231,Table!BH231)</f>
        <v>89.233028270152829</v>
      </c>
      <c r="X231" s="49">
        <f>IF('Baby Growth Tracker'!$C$5="Male",Table!AQ231,Table!BI231)</f>
        <v>90.47697501704971</v>
      </c>
      <c r="Y231" s="49">
        <f>IF('Baby Growth Tracker'!$C$5="Male",Table!AR231,Table!BJ231)</f>
        <v>91.283729133069329</v>
      </c>
      <c r="Z231" s="49" t="e">
        <f t="shared" si="10"/>
        <v>#N/A</v>
      </c>
      <c r="AA231" s="49">
        <v>10.248569588000002</v>
      </c>
      <c r="AB231" s="49">
        <v>10.504040785999999</v>
      </c>
      <c r="AC231" s="49">
        <v>10.912360021999998</v>
      </c>
      <c r="AD231" s="49">
        <v>11.637506657999998</v>
      </c>
      <c r="AE231" s="49">
        <v>12.511352144</v>
      </c>
      <c r="AF231" s="49">
        <v>13.46419216</v>
      </c>
      <c r="AG231" s="49">
        <v>14.396232532000001</v>
      </c>
      <c r="AH231" s="49">
        <v>14.990666048000001</v>
      </c>
      <c r="AI231" s="49">
        <v>15.392333350000001</v>
      </c>
      <c r="AJ231" s="49">
        <v>79.862640082953249</v>
      </c>
      <c r="AK231" s="49">
        <v>80.668391663578149</v>
      </c>
      <c r="AL231" s="49">
        <v>81.912358438815559</v>
      </c>
      <c r="AM231" s="49">
        <v>83.999673042262302</v>
      </c>
      <c r="AN231" s="49">
        <v>86.331462480383991</v>
      </c>
      <c r="AO231" s="49">
        <v>88.676356304595885</v>
      </c>
      <c r="AP231" s="49">
        <v>90.797880014279997</v>
      </c>
      <c r="AQ231" s="49">
        <v>92.072482325333993</v>
      </c>
      <c r="AR231" s="49">
        <v>92.902207532716119</v>
      </c>
      <c r="AS231" s="53">
        <v>9.8412043254892989</v>
      </c>
      <c r="AT231" s="53">
        <v>10.062809495871999</v>
      </c>
      <c r="AU231" s="53">
        <v>10.421016443217001</v>
      </c>
      <c r="AV231" s="53">
        <v>11.070026717794001</v>
      </c>
      <c r="AW231" s="53">
        <v>11.875638839748001</v>
      </c>
      <c r="AX231" s="53">
        <v>12.785980724272001</v>
      </c>
      <c r="AY231" s="53">
        <v>13.711533843972001</v>
      </c>
      <c r="AZ231" s="53">
        <v>14.321320794639</v>
      </c>
      <c r="BA231" s="53">
        <v>14.742440525557999</v>
      </c>
      <c r="BB231" s="53">
        <v>78.313456299154169</v>
      </c>
      <c r="BC231" s="53">
        <v>79.134153068478582</v>
      </c>
      <c r="BD231" s="53">
        <v>80.39590623336187</v>
      </c>
      <c r="BE231" s="53">
        <v>82.498991591335567</v>
      </c>
      <c r="BF231" s="53">
        <v>84.828205614647999</v>
      </c>
      <c r="BG231" s="53">
        <v>87.149812277290195</v>
      </c>
      <c r="BH231" s="53">
        <v>89.233028270152829</v>
      </c>
      <c r="BI231" s="53">
        <v>90.47697501704971</v>
      </c>
      <c r="BJ231" s="53">
        <v>91.283729133069329</v>
      </c>
    </row>
    <row r="232" spans="1:62">
      <c r="A232" s="49" t="s">
        <v>11</v>
      </c>
      <c r="B232" s="54">
        <f t="shared" si="11"/>
        <v>690</v>
      </c>
      <c r="C232" s="50">
        <v>23</v>
      </c>
      <c r="D232" s="52" t="e">
        <f>VLOOKUP(Table!C232,'Baby Growth Tracker'!$D$14:$E$99,2,FALSE)</f>
        <v>#N/A</v>
      </c>
      <c r="E232" s="49">
        <f>IF('Baby Growth Tracker'!$C$5="Male",Table!AA232,Table!AS232)</f>
        <v>9.8542857271819386</v>
      </c>
      <c r="F232" s="49">
        <f>IF('Baby Growth Tracker'!$C$5="Male",Table!AB232,Table!AT232)</f>
        <v>10.076164960498199</v>
      </c>
      <c r="G232" s="49">
        <f>IF('Baby Growth Tracker'!$C$5="Male",Table!AC232,Table!AU232)</f>
        <v>10.4348515125287</v>
      </c>
      <c r="H232" s="49">
        <f>IF('Baby Growth Tracker'!$C$5="Male",Table!AD232,Table!AV232)</f>
        <v>11.0848494204222</v>
      </c>
      <c r="I232" s="49">
        <f>IF('Baby Growth Tracker'!$C$5="Male",Table!AE232,Table!AW232)</f>
        <v>11.891908424301501</v>
      </c>
      <c r="J232" s="49">
        <f>IF('Baby Growth Tracker'!$C$5="Male",Table!AF232,Table!AX232)</f>
        <v>12.804192201733601</v>
      </c>
      <c r="K232" s="49">
        <f>IF('Baby Growth Tracker'!$C$5="Male",Table!AG232,Table!AY232)</f>
        <v>13.732066374043601</v>
      </c>
      <c r="L232" s="49">
        <f>IF('Baby Growth Tracker'!$C$5="Male",Table!AH232,Table!AZ232)</f>
        <v>14.343579208586499</v>
      </c>
      <c r="M232" s="49">
        <f>IF('Baby Growth Tracker'!$C$5="Male",Table!AI232,Table!BA232)</f>
        <v>14.7659839052852</v>
      </c>
      <c r="N232" s="49" t="e">
        <f t="shared" si="9"/>
        <v>#N/A</v>
      </c>
      <c r="O232" s="50">
        <v>23</v>
      </c>
      <c r="P232" s="52" t="e">
        <f>VLOOKUP(Table!O232,'Baby Growth Tracker'!$D$14:$F$99,3,FALSE)</f>
        <v>#N/A</v>
      </c>
      <c r="Q232" s="49">
        <f>IF('Baby Growth Tracker'!$C$5="Male",Table!AJ232,Table!BB232)</f>
        <v>78.391825823965391</v>
      </c>
      <c r="R232" s="49">
        <f>IF('Baby Growth Tracker'!$C$5="Male",Table!AK232,Table!BC232)</f>
        <v>79.213397824658728</v>
      </c>
      <c r="S232" s="49">
        <f>IF('Baby Growth Tracker'!$C$5="Male",Table!AL232,Table!BD232)</f>
        <v>80.476565208810001</v>
      </c>
      <c r="T232" s="49">
        <f>IF('Baby Growth Tracker'!$C$5="Male",Table!AM232,Table!BE232)</f>
        <v>82.582189273359106</v>
      </c>
      <c r="U232" s="49">
        <f>IF('Baby Growth Tracker'!$C$5="Male",Table!AN232,Table!BF232)</f>
        <v>84.914473413932683</v>
      </c>
      <c r="V232" s="49">
        <f>IF('Baby Growth Tracker'!$C$5="Male",Table!AO232,Table!BG232)</f>
        <v>87.239403004580623</v>
      </c>
      <c r="W232" s="49">
        <f>IF('Baby Growth Tracker'!$C$5="Male",Table!AP232,Table!BH232)</f>
        <v>89.325818105886142</v>
      </c>
      <c r="X232" s="49">
        <f>IF('Baby Growth Tracker'!$C$5="Male",Table!AQ232,Table!BI232)</f>
        <v>90.571771024877364</v>
      </c>
      <c r="Y232" s="49">
        <f>IF('Baby Growth Tracker'!$C$5="Male",Table!AR232,Table!BJ232)</f>
        <v>91.379863956622785</v>
      </c>
      <c r="Z232" s="49" t="e">
        <f t="shared" si="10"/>
        <v>#N/A</v>
      </c>
      <c r="AA232" s="49">
        <v>10.260818265000001</v>
      </c>
      <c r="AB232" s="49">
        <v>10.516525529999999</v>
      </c>
      <c r="AC232" s="49">
        <v>10.925239144999999</v>
      </c>
      <c r="AD232" s="49">
        <v>11.651138764999999</v>
      </c>
      <c r="AE232" s="49">
        <v>12.52598261</v>
      </c>
      <c r="AF232" s="49">
        <v>13.480026245000001</v>
      </c>
      <c r="AG232" s="49">
        <v>14.413361139999999</v>
      </c>
      <c r="AH232" s="49">
        <v>15.00868105</v>
      </c>
      <c r="AI232" s="49">
        <v>15.41097413</v>
      </c>
      <c r="AJ232" s="49">
        <v>79.934382462571179</v>
      </c>
      <c r="AK232" s="49">
        <v>80.741919405695398</v>
      </c>
      <c r="AL232" s="49">
        <v>81.988454271938906</v>
      </c>
      <c r="AM232" s="49">
        <v>84.079573079037118</v>
      </c>
      <c r="AN232" s="49">
        <v>86.414880576760439</v>
      </c>
      <c r="AO232" s="49">
        <v>88.762553642873954</v>
      </c>
      <c r="AP232" s="49">
        <v>90.88595302496816</v>
      </c>
      <c r="AQ232" s="49">
        <v>92.161396549656558</v>
      </c>
      <c r="AR232" s="49">
        <v>92.991555891984916</v>
      </c>
      <c r="AS232" s="53">
        <v>9.8542857271819386</v>
      </c>
      <c r="AT232" s="53">
        <v>10.076164960498199</v>
      </c>
      <c r="AU232" s="53">
        <v>10.4348515125287</v>
      </c>
      <c r="AV232" s="53">
        <v>11.0848494204222</v>
      </c>
      <c r="AW232" s="53">
        <v>11.891908424301501</v>
      </c>
      <c r="AX232" s="53">
        <v>12.804192201733601</v>
      </c>
      <c r="AY232" s="53">
        <v>13.732066374043601</v>
      </c>
      <c r="AZ232" s="53">
        <v>14.343579208586499</v>
      </c>
      <c r="BA232" s="53">
        <v>14.7659839052852</v>
      </c>
      <c r="BB232" s="53">
        <v>78.391825823965391</v>
      </c>
      <c r="BC232" s="53">
        <v>79.213397824658728</v>
      </c>
      <c r="BD232" s="53">
        <v>80.476565208810001</v>
      </c>
      <c r="BE232" s="53">
        <v>82.582189273359106</v>
      </c>
      <c r="BF232" s="53">
        <v>84.914473413932683</v>
      </c>
      <c r="BG232" s="53">
        <v>87.239403004580623</v>
      </c>
      <c r="BH232" s="53">
        <v>89.325818105886142</v>
      </c>
      <c r="BI232" s="53">
        <v>90.571771024877364</v>
      </c>
      <c r="BJ232" s="53">
        <v>91.379863956622785</v>
      </c>
    </row>
    <row r="233" spans="1:62">
      <c r="B233" s="54">
        <f t="shared" si="11"/>
        <v>693</v>
      </c>
      <c r="C233" s="50">
        <v>23.1</v>
      </c>
      <c r="D233" s="52" t="e">
        <f>VLOOKUP(Table!C233,'Baby Growth Tracker'!$D$14:$E$99,2,FALSE)</f>
        <v>#N/A</v>
      </c>
      <c r="E233" s="49">
        <f>IF('Baby Growth Tracker'!$C$5="Male",Table!AA233,Table!AS233)</f>
        <v>9.8673162943021069</v>
      </c>
      <c r="F233" s="49">
        <f>IF('Baby Growth Tracker'!$C$5="Male",Table!AB233,Table!AT233)</f>
        <v>10.089470635709169</v>
      </c>
      <c r="G233" s="49">
        <f>IF('Baby Growth Tracker'!$C$5="Male",Table!AC233,Table!AU233)</f>
        <v>10.448638502617001</v>
      </c>
      <c r="H233" s="49">
        <f>IF('Baby Growth Tracker'!$C$5="Male",Table!AD233,Table!AV233)</f>
        <v>11.099627256322911</v>
      </c>
      <c r="I233" s="49">
        <f>IF('Baby Growth Tracker'!$C$5="Male",Table!AE233,Table!AW233)</f>
        <v>11.908137480088831</v>
      </c>
      <c r="J233" s="49">
        <f>IF('Baby Growth Tracker'!$C$5="Male",Table!AF233,Table!AX233)</f>
        <v>12.822368810721262</v>
      </c>
      <c r="K233" s="49">
        <f>IF('Baby Growth Tracker'!$C$5="Male",Table!AG233,Table!AY233)</f>
        <v>13.752571015981282</v>
      </c>
      <c r="L233" s="49">
        <f>IF('Baby Growth Tracker'!$C$5="Male",Table!AH233,Table!AZ233)</f>
        <v>14.36581523233337</v>
      </c>
      <c r="M233" s="49">
        <f>IF('Baby Growth Tracker'!$C$5="Male",Table!AI233,Table!BA233)</f>
        <v>14.78950919704071</v>
      </c>
      <c r="N233" s="49" t="e">
        <f t="shared" si="9"/>
        <v>#N/A</v>
      </c>
      <c r="O233" s="50">
        <v>23.1</v>
      </c>
      <c r="P233" s="52" t="e">
        <f>VLOOKUP(Table!O233,'Baby Growth Tracker'!$D$14:$F$99,3,FALSE)</f>
        <v>#N/A</v>
      </c>
      <c r="Q233" s="49">
        <f>IF('Baby Growth Tracker'!$C$5="Male",Table!AJ233,Table!BB233)</f>
        <v>78.470100875248804</v>
      </c>
      <c r="R233" s="49">
        <f>IF('Baby Growth Tracker'!$C$5="Male",Table!AK233,Table!BC233)</f>
        <v>79.292561532430909</v>
      </c>
      <c r="S233" s="49">
        <f>IF('Baby Growth Tracker'!$C$5="Male",Table!AL233,Table!BD233)</f>
        <v>80.557162429150267</v>
      </c>
      <c r="T233" s="49">
        <f>IF('Baby Growth Tracker'!$C$5="Male",Table!AM233,Table!BE233)</f>
        <v>82.665353829897413</v>
      </c>
      <c r="U233" s="49">
        <f>IF('Baby Growth Tracker'!$C$5="Male",Table!AN233,Table!BF233)</f>
        <v>85.000734833948968</v>
      </c>
      <c r="V233" s="49">
        <f>IF('Baby Growth Tracker'!$C$5="Male",Table!AO233,Table!BG233)</f>
        <v>87.329009038434975</v>
      </c>
      <c r="W233" s="49">
        <f>IF('Baby Growth Tracker'!$C$5="Male",Table!AP233,Table!BH233)</f>
        <v>89.418638652147195</v>
      </c>
      <c r="X233" s="49">
        <f>IF('Baby Growth Tracker'!$C$5="Male",Table!AQ233,Table!BI233)</f>
        <v>90.666605173395638</v>
      </c>
      <c r="Y233" s="49">
        <f>IF('Baby Growth Tracker'!$C$5="Male",Table!AR233,Table!BJ233)</f>
        <v>91.476041049961651</v>
      </c>
      <c r="Z233" s="49" t="e">
        <f t="shared" si="10"/>
        <v>#N/A</v>
      </c>
      <c r="AA233" s="49">
        <v>10.273066942000002</v>
      </c>
      <c r="AB233" s="49">
        <v>10.529010273999999</v>
      </c>
      <c r="AC233" s="49">
        <v>10.938118267999998</v>
      </c>
      <c r="AD233" s="49">
        <v>11.664770871999998</v>
      </c>
      <c r="AE233" s="49">
        <v>12.540613076</v>
      </c>
      <c r="AF233" s="49">
        <v>13.495860330000001</v>
      </c>
      <c r="AG233" s="49">
        <v>14.430489747999999</v>
      </c>
      <c r="AH233" s="49">
        <v>15.026696052</v>
      </c>
      <c r="AI233" s="49">
        <v>15.42961491</v>
      </c>
      <c r="AJ233" s="49">
        <v>80.006116483507085</v>
      </c>
      <c r="AK233" s="49">
        <v>80.815386582755053</v>
      </c>
      <c r="AL233" s="49">
        <v>82.064422819776752</v>
      </c>
      <c r="AM233" s="49">
        <v>84.159271260848939</v>
      </c>
      <c r="AN233" s="49">
        <v>86.498067993264598</v>
      </c>
      <c r="AO233" s="49">
        <v>88.848548158352827</v>
      </c>
      <c r="AP233" s="49">
        <v>90.973896581841117</v>
      </c>
      <c r="AQ233" s="49">
        <v>92.25024704754513</v>
      </c>
      <c r="AR233" s="49">
        <v>93.080891939987353</v>
      </c>
      <c r="AS233" s="53">
        <v>9.8673162943021069</v>
      </c>
      <c r="AT233" s="53">
        <v>10.089470635709169</v>
      </c>
      <c r="AU233" s="53">
        <v>10.448638502617001</v>
      </c>
      <c r="AV233" s="53">
        <v>11.099627256322911</v>
      </c>
      <c r="AW233" s="53">
        <v>11.908137480088831</v>
      </c>
      <c r="AX233" s="53">
        <v>12.822368810721262</v>
      </c>
      <c r="AY233" s="53">
        <v>13.752571015981282</v>
      </c>
      <c r="AZ233" s="53">
        <v>14.36581523233337</v>
      </c>
      <c r="BA233" s="53">
        <v>14.78950919704071</v>
      </c>
      <c r="BB233" s="53">
        <v>78.470100875248804</v>
      </c>
      <c r="BC233" s="53">
        <v>79.292561532430909</v>
      </c>
      <c r="BD233" s="53">
        <v>80.557162429150267</v>
      </c>
      <c r="BE233" s="53">
        <v>82.665353829897413</v>
      </c>
      <c r="BF233" s="53">
        <v>85.000734833948968</v>
      </c>
      <c r="BG233" s="53">
        <v>87.329009038434975</v>
      </c>
      <c r="BH233" s="53">
        <v>89.418638652147195</v>
      </c>
      <c r="BI233" s="53">
        <v>90.666605173395638</v>
      </c>
      <c r="BJ233" s="53">
        <v>91.476041049961651</v>
      </c>
    </row>
    <row r="234" spans="1:62">
      <c r="B234" s="54">
        <f t="shared" si="11"/>
        <v>696</v>
      </c>
      <c r="C234" s="50">
        <v>23.2</v>
      </c>
      <c r="D234" s="52" t="e">
        <f>VLOOKUP(Table!C234,'Baby Growth Tracker'!$D$14:$E$99,2,FALSE)</f>
        <v>#N/A</v>
      </c>
      <c r="E234" s="49">
        <f>IF('Baby Growth Tracker'!$C$5="Male",Table!AA234,Table!AS234)</f>
        <v>9.8802967978895104</v>
      </c>
      <c r="F234" s="49">
        <f>IF('Baby Growth Tracker'!$C$5="Male",Table!AB234,Table!AT234)</f>
        <v>10.102727294271972</v>
      </c>
      <c r="G234" s="49">
        <f>IF('Baby Growth Tracker'!$C$5="Male",Table!AC234,Table!AU234)</f>
        <v>10.462378189711307</v>
      </c>
      <c r="H234" s="49">
        <f>IF('Baby Growth Tracker'!$C$5="Male",Table!AD234,Table!AV234)</f>
        <v>11.114361009984185</v>
      </c>
      <c r="I234" s="49">
        <f>IF('Baby Growth Tracker'!$C$5="Male",Table!AE234,Table!AW234)</f>
        <v>11.924326805420295</v>
      </c>
      <c r="J234" s="49">
        <f>IF('Baby Growth Tracker'!$C$5="Male",Table!AF234,Table!AX234)</f>
        <v>12.840511370213211</v>
      </c>
      <c r="K234" s="49">
        <f>IF('Baby Growth Tracker'!$C$5="Male",Table!AG234,Table!AY234)</f>
        <v>13.773048616223349</v>
      </c>
      <c r="L234" s="49">
        <f>IF('Baby Growth Tracker'!$C$5="Male",Table!AH234,Table!AZ234)</f>
        <v>14.388029734932127</v>
      </c>
      <c r="M234" s="49">
        <f>IF('Baby Growth Tracker'!$C$5="Male",Table!AI234,Table!BA234)</f>
        <v>14.813017288125772</v>
      </c>
      <c r="N234" s="49" t="e">
        <f t="shared" si="9"/>
        <v>#N/A</v>
      </c>
      <c r="O234" s="50">
        <v>23.2</v>
      </c>
      <c r="P234" s="52" t="e">
        <f>VLOOKUP(Table!O234,'Baby Growth Tracker'!$D$14:$F$99,3,FALSE)</f>
        <v>#N/A</v>
      </c>
      <c r="Q234" s="49">
        <f>IF('Baby Growth Tracker'!$C$5="Male",Table!AJ234,Table!BB234)</f>
        <v>78.548293751179401</v>
      </c>
      <c r="R234" s="49">
        <f>IF('Baby Growth Tracker'!$C$5="Male",Table!AK234,Table!BC234)</f>
        <v>79.371657776098331</v>
      </c>
      <c r="S234" s="49">
        <f>IF('Baby Growth Tracker'!$C$5="Male",Table!AL234,Table!BD234)</f>
        <v>80.63771334845984</v>
      </c>
      <c r="T234" s="49">
        <f>IF('Baby Growth Tracker'!$C$5="Male",Table!AM234,Table!BE234)</f>
        <v>82.748503544442485</v>
      </c>
      <c r="U234" s="49">
        <f>IF('Baby Growth Tracker'!$C$5="Male",Table!AN234,Table!BF234)</f>
        <v>85.087010877925039</v>
      </c>
      <c r="V234" s="49">
        <f>IF('Baby Growth Tracker'!$C$5="Male",Table!AO234,Table!BG234)</f>
        <v>87.418653666143697</v>
      </c>
      <c r="W234" s="49">
        <f>IF('Baby Growth Tracker'!$C$5="Male",Table!AP234,Table!BH234)</f>
        <v>89.51151488814763</v>
      </c>
      <c r="X234" s="49">
        <f>IF('Baby Growth Tracker'!$C$5="Male",Table!AQ234,Table!BI234)</f>
        <v>90.761503292722324</v>
      </c>
      <c r="Y234" s="49">
        <f>IF('Baby Growth Tracker'!$C$5="Male",Table!AR234,Table!BJ234)</f>
        <v>91.572286731892831</v>
      </c>
      <c r="Z234" s="49" t="e">
        <f t="shared" si="10"/>
        <v>#N/A</v>
      </c>
      <c r="AA234" s="49">
        <v>10.285315619000002</v>
      </c>
      <c r="AB234" s="49">
        <v>10.541495017999999</v>
      </c>
      <c r="AC234" s="49">
        <v>10.950997390999998</v>
      </c>
      <c r="AD234" s="49">
        <v>11.678402978999998</v>
      </c>
      <c r="AE234" s="49">
        <v>12.555243541999999</v>
      </c>
      <c r="AF234" s="49">
        <v>13.511694415000001</v>
      </c>
      <c r="AG234" s="49">
        <v>14.447618356</v>
      </c>
      <c r="AH234" s="49">
        <v>15.044711054</v>
      </c>
      <c r="AI234" s="49">
        <v>15.44825569</v>
      </c>
      <c r="AJ234" s="49">
        <v>80.077865119091001</v>
      </c>
      <c r="AK234" s="49">
        <v>80.888809498701221</v>
      </c>
      <c r="AL234" s="49">
        <v>82.140271908954119</v>
      </c>
      <c r="AM234" s="49">
        <v>84.238766026603784</v>
      </c>
      <c r="AN234" s="49">
        <v>86.581019609086127</v>
      </c>
      <c r="AO234" s="49">
        <v>88.934338235627408</v>
      </c>
      <c r="AP234" s="49">
        <v>91.061718129295812</v>
      </c>
      <c r="AQ234" s="49">
        <v>92.339049311395115</v>
      </c>
      <c r="AR234" s="49">
        <v>93.170237434721486</v>
      </c>
      <c r="AS234" s="53">
        <v>9.8802967978895104</v>
      </c>
      <c r="AT234" s="53">
        <v>10.102727294271972</v>
      </c>
      <c r="AU234" s="53">
        <v>10.462378189711307</v>
      </c>
      <c r="AV234" s="53">
        <v>11.114361009984185</v>
      </c>
      <c r="AW234" s="53">
        <v>11.924326805420295</v>
      </c>
      <c r="AX234" s="53">
        <v>12.840511370213211</v>
      </c>
      <c r="AY234" s="53">
        <v>13.773048616223349</v>
      </c>
      <c r="AZ234" s="53">
        <v>14.388029734932127</v>
      </c>
      <c r="BA234" s="53">
        <v>14.813017288125772</v>
      </c>
      <c r="BB234" s="53">
        <v>78.548293751179401</v>
      </c>
      <c r="BC234" s="53">
        <v>79.371657776098331</v>
      </c>
      <c r="BD234" s="53">
        <v>80.63771334845984</v>
      </c>
      <c r="BE234" s="53">
        <v>82.748503544442485</v>
      </c>
      <c r="BF234" s="53">
        <v>85.087010877925039</v>
      </c>
      <c r="BG234" s="53">
        <v>87.418653666143697</v>
      </c>
      <c r="BH234" s="53">
        <v>89.51151488814763</v>
      </c>
      <c r="BI234" s="53">
        <v>90.761503292722324</v>
      </c>
      <c r="BJ234" s="53">
        <v>91.572286731892831</v>
      </c>
    </row>
    <row r="235" spans="1:62">
      <c r="B235" s="54">
        <f t="shared" si="11"/>
        <v>699</v>
      </c>
      <c r="C235" s="50">
        <v>23.3</v>
      </c>
      <c r="D235" s="52" t="e">
        <f>VLOOKUP(Table!C235,'Baby Growth Tracker'!$D$14:$E$99,2,FALSE)</f>
        <v>#N/A</v>
      </c>
      <c r="E235" s="49">
        <f>IF('Baby Growth Tracker'!$C$5="Male",Table!AA235,Table!AS235)</f>
        <v>9.8932280024346895</v>
      </c>
      <c r="F235" s="49">
        <f>IF('Baby Growth Tracker'!$C$5="Male",Table!AB235,Table!AT235)</f>
        <v>10.115935702218225</v>
      </c>
      <c r="G235" s="49">
        <f>IF('Baby Growth Tracker'!$C$5="Male",Table!AC235,Table!AU235)</f>
        <v>10.476071342991654</v>
      </c>
      <c r="H235" s="49">
        <f>IF('Baby Growth Tracker'!$C$5="Male",Table!AD235,Table!AV235)</f>
        <v>11.129051458255184</v>
      </c>
      <c r="I235" s="49">
        <f>IF('Baby Growth Tracker'!$C$5="Male",Table!AE235,Table!AW235)</f>
        <v>11.940477190199115</v>
      </c>
      <c r="J235" s="49">
        <f>IF('Baby Growth Tracker'!$C$5="Male",Table!AF235,Table!AX235)</f>
        <v>12.858620689871991</v>
      </c>
      <c r="K235" s="49">
        <f>IF('Baby Growth Tracker'!$C$5="Male",Table!AG235,Table!AY235)</f>
        <v>13.793500010952538</v>
      </c>
      <c r="L235" s="49">
        <f>IF('Baby Growth Tracker'!$C$5="Male",Table!AH235,Table!AZ235)</f>
        <v>14.41022357455665</v>
      </c>
      <c r="M235" s="49">
        <f>IF('Baby Growth Tracker'!$C$5="Male",Table!AI235,Table!BA235)</f>
        <v>14.836509054537496</v>
      </c>
      <c r="N235" s="49" t="e">
        <f t="shared" si="9"/>
        <v>#N/A</v>
      </c>
      <c r="O235" s="50">
        <v>23.3</v>
      </c>
      <c r="P235" s="52" t="e">
        <f>VLOOKUP(Table!O235,'Baby Growth Tracker'!$D$14:$F$99,3,FALSE)</f>
        <v>#N/A</v>
      </c>
      <c r="Q235" s="49">
        <f>IF('Baby Growth Tracker'!$C$5="Male",Table!AJ235,Table!BB235)</f>
        <v>78.62641429664788</v>
      </c>
      <c r="R235" s="49">
        <f>IF('Baby Growth Tracker'!$C$5="Male",Table!AK235,Table!BC235)</f>
        <v>79.450697021349569</v>
      </c>
      <c r="S235" s="49">
        <f>IF('Baby Growth Tracker'!$C$5="Male",Table!AL235,Table!BD235)</f>
        <v>80.718229345189528</v>
      </c>
      <c r="T235" s="49">
        <f>IF('Baby Growth Tracker'!$C$5="Male",Table!AM235,Table!BE235)</f>
        <v>82.831651204767013</v>
      </c>
      <c r="U235" s="49">
        <f>IF('Baby Growth Tracker'!$C$5="Male",Table!AN235,Table!BF235)</f>
        <v>85.173315731402539</v>
      </c>
      <c r="V235" s="49">
        <f>IF('Baby Growth Tracker'!$C$5="Male",Table!AO235,Table!BG235)</f>
        <v>87.50835229655101</v>
      </c>
      <c r="W235" s="49">
        <f>IF('Baby Growth Tracker'!$C$5="Male",Table!AP235,Table!BH235)</f>
        <v>89.604463176726085</v>
      </c>
      <c r="X235" s="49">
        <f>IF('Baby Growth Tracker'!$C$5="Male",Table!AQ235,Table!BI235)</f>
        <v>90.85648225084212</v>
      </c>
      <c r="Y235" s="49">
        <f>IF('Baby Growth Tracker'!$C$5="Male",Table!AR235,Table!BJ235)</f>
        <v>91.668618172319256</v>
      </c>
      <c r="Z235" s="49" t="e">
        <f t="shared" si="10"/>
        <v>#N/A</v>
      </c>
      <c r="AA235" s="49">
        <v>10.297564296000003</v>
      </c>
      <c r="AB235" s="49">
        <v>10.553979761999999</v>
      </c>
      <c r="AC235" s="49">
        <v>10.963876513999997</v>
      </c>
      <c r="AD235" s="49">
        <v>11.692035085999997</v>
      </c>
      <c r="AE235" s="49">
        <v>12.569874007999999</v>
      </c>
      <c r="AF235" s="49">
        <v>13.527528500000001</v>
      </c>
      <c r="AG235" s="49">
        <v>14.464746964</v>
      </c>
      <c r="AH235" s="49">
        <v>15.062726056000001</v>
      </c>
      <c r="AI235" s="49">
        <v>15.46689647</v>
      </c>
      <c r="AJ235" s="49">
        <v>80.149645286075071</v>
      </c>
      <c r="AK235" s="49">
        <v>80.96220024623446</v>
      </c>
      <c r="AL235" s="49">
        <v>82.2160074757807</v>
      </c>
      <c r="AM235" s="49">
        <v>84.318056417386529</v>
      </c>
      <c r="AN235" s="49">
        <v>86.663731686003345</v>
      </c>
      <c r="AO235" s="49">
        <v>89.019922382093043</v>
      </c>
      <c r="AP235" s="49">
        <v>91.149422399978164</v>
      </c>
      <c r="AQ235" s="49">
        <v>92.427813670868517</v>
      </c>
      <c r="AR235" s="49">
        <v>93.259607081675156</v>
      </c>
      <c r="AS235" s="53">
        <v>9.8932280024346895</v>
      </c>
      <c r="AT235" s="53">
        <v>10.115935702218225</v>
      </c>
      <c r="AU235" s="53">
        <v>10.476071342991654</v>
      </c>
      <c r="AV235" s="53">
        <v>11.129051458255184</v>
      </c>
      <c r="AW235" s="53">
        <v>11.940477190199115</v>
      </c>
      <c r="AX235" s="53">
        <v>12.858620689871991</v>
      </c>
      <c r="AY235" s="53">
        <v>13.793500010952538</v>
      </c>
      <c r="AZ235" s="53">
        <v>14.41022357455665</v>
      </c>
      <c r="BA235" s="53">
        <v>14.836509054537496</v>
      </c>
      <c r="BB235" s="53">
        <v>78.62641429664788</v>
      </c>
      <c r="BC235" s="53">
        <v>79.450697021349569</v>
      </c>
      <c r="BD235" s="53">
        <v>80.718229345189528</v>
      </c>
      <c r="BE235" s="53">
        <v>82.831651204767013</v>
      </c>
      <c r="BF235" s="53">
        <v>85.173315731402539</v>
      </c>
      <c r="BG235" s="53">
        <v>87.50835229655101</v>
      </c>
      <c r="BH235" s="53">
        <v>89.604463176726085</v>
      </c>
      <c r="BI235" s="53">
        <v>90.85648225084212</v>
      </c>
      <c r="BJ235" s="53">
        <v>91.668618172319256</v>
      </c>
    </row>
    <row r="236" spans="1:62">
      <c r="B236" s="54">
        <f t="shared" si="11"/>
        <v>702</v>
      </c>
      <c r="C236" s="50">
        <v>23.4</v>
      </c>
      <c r="D236" s="52" t="e">
        <f>VLOOKUP(Table!C236,'Baby Growth Tracker'!$D$14:$E$99,2,FALSE)</f>
        <v>#N/A</v>
      </c>
      <c r="E236" s="49">
        <f>IF('Baby Growth Tracker'!$C$5="Male",Table!AA236,Table!AS236)</f>
        <v>9.9061106659142748</v>
      </c>
      <c r="F236" s="49">
        <f>IF('Baby Growth Tracker'!$C$5="Male",Table!AB236,Table!AT236)</f>
        <v>10.129096618882091</v>
      </c>
      <c r="G236" s="49">
        <f>IF('Baby Growth Tracker'!$C$5="Male",Table!AC236,Table!AU236)</f>
        <v>10.489718724631635</v>
      </c>
      <c r="H236" s="49">
        <f>IF('Baby Growth Tracker'!$C$5="Male",Table!AD236,Table!AV236)</f>
        <v>11.143699370397291</v>
      </c>
      <c r="I236" s="49">
        <f>IF('Baby Growth Tracker'!$C$5="Male",Table!AE236,Table!AW236)</f>
        <v>11.956589415982156</v>
      </c>
      <c r="J236" s="49">
        <f>IF('Baby Growth Tracker'!$C$5="Male",Table!AF236,Table!AX236)</f>
        <v>12.876697570116642</v>
      </c>
      <c r="K236" s="49">
        <f>IF('Baby Growth Tracker'!$C$5="Male",Table!AG236,Table!AY236)</f>
        <v>13.81392602617826</v>
      </c>
      <c r="L236" s="49">
        <f>IF('Baby Growth Tracker'!$C$5="Male",Table!AH236,Table!AZ236)</f>
        <v>14.432397598591349</v>
      </c>
      <c r="M236" s="49">
        <f>IF('Baby Growth Tracker'!$C$5="Male",Table!AI236,Table!BA236)</f>
        <v>14.859985361062108</v>
      </c>
      <c r="N236" s="49" t="e">
        <f t="shared" si="9"/>
        <v>#N/A</v>
      </c>
      <c r="O236" s="50">
        <v>23.4</v>
      </c>
      <c r="P236" s="52" t="e">
        <f>VLOOKUP(Table!O236,'Baby Growth Tracker'!$D$14:$F$99,3,FALSE)</f>
        <v>#N/A</v>
      </c>
      <c r="Q236" s="49">
        <f>IF('Baby Growth Tracker'!$C$5="Male",Table!AJ236,Table!BB236)</f>
        <v>78.704470212473581</v>
      </c>
      <c r="R236" s="49">
        <f>IF('Baby Growth Tracker'!$C$5="Male",Table!AK236,Table!BC236)</f>
        <v>79.529687051792408</v>
      </c>
      <c r="S236" s="49">
        <f>IF('Baby Growth Tracker'!$C$5="Male",Table!AL236,Table!BD236)</f>
        <v>80.798718341236778</v>
      </c>
      <c r="T236" s="49">
        <f>IF('Baby Growth Tracker'!$C$5="Male",Table!AM236,Table!BE236)</f>
        <v>82.914804991215931</v>
      </c>
      <c r="U236" s="49">
        <f>IF('Baby Growth Tracker'!$C$5="Male",Table!AN236,Table!BF236)</f>
        <v>85.259657898593446</v>
      </c>
      <c r="V236" s="49">
        <f>IF('Baby Growth Tracker'!$C$5="Male",Table!AO236,Table!BG236)</f>
        <v>87.598113792473555</v>
      </c>
      <c r="W236" s="49">
        <f>IF('Baby Growth Tracker'!$C$5="Male",Table!AP236,Table!BH236)</f>
        <v>89.697492730163674</v>
      </c>
      <c r="X236" s="49">
        <f>IF('Baby Growth Tracker'!$C$5="Male",Table!AQ236,Table!BI236)</f>
        <v>90.951551480246764</v>
      </c>
      <c r="Y236" s="49">
        <f>IF('Baby Growth Tracker'!$C$5="Male",Table!AR236,Table!BJ236)</f>
        <v>91.765044950900631</v>
      </c>
      <c r="Z236" s="49" t="e">
        <f t="shared" si="10"/>
        <v>#N/A</v>
      </c>
      <c r="AA236" s="49">
        <v>10.309812973000003</v>
      </c>
      <c r="AB236" s="49">
        <v>10.566464505999999</v>
      </c>
      <c r="AC236" s="49">
        <v>10.976755636999997</v>
      </c>
      <c r="AD236" s="49">
        <v>11.705667192999996</v>
      </c>
      <c r="AE236" s="49">
        <v>12.584504473999999</v>
      </c>
      <c r="AF236" s="49">
        <v>13.543362585000001</v>
      </c>
      <c r="AG236" s="49">
        <v>14.481875572</v>
      </c>
      <c r="AH236" s="49">
        <v>15.080741058000001</v>
      </c>
      <c r="AI236" s="49">
        <v>15.48553725</v>
      </c>
      <c r="AJ236" s="49">
        <v>80.221468840244341</v>
      </c>
      <c r="AK236" s="49">
        <v>81.035567399795426</v>
      </c>
      <c r="AL236" s="49">
        <v>82.291633879651272</v>
      </c>
      <c r="AM236" s="49">
        <v>84.397141985357038</v>
      </c>
      <c r="AN236" s="49">
        <v>86.746201657172008</v>
      </c>
      <c r="AO236" s="49">
        <v>89.105299233908227</v>
      </c>
      <c r="AP236" s="49">
        <v>91.237011896952012</v>
      </c>
      <c r="AQ236" s="49">
        <v>92.516546184477136</v>
      </c>
      <c r="AR236" s="49">
        <v>93.349009740397122</v>
      </c>
      <c r="AS236" s="53">
        <v>9.9061106659142748</v>
      </c>
      <c r="AT236" s="53">
        <v>10.129096618882091</v>
      </c>
      <c r="AU236" s="53">
        <v>10.489718724631635</v>
      </c>
      <c r="AV236" s="53">
        <v>11.143699370397291</v>
      </c>
      <c r="AW236" s="53">
        <v>11.956589415982156</v>
      </c>
      <c r="AX236" s="53">
        <v>12.876697570116642</v>
      </c>
      <c r="AY236" s="53">
        <v>13.81392602617826</v>
      </c>
      <c r="AZ236" s="53">
        <v>14.432397598591349</v>
      </c>
      <c r="BA236" s="53">
        <v>14.859985361062108</v>
      </c>
      <c r="BB236" s="53">
        <v>78.704470212473581</v>
      </c>
      <c r="BC236" s="53">
        <v>79.529687051792408</v>
      </c>
      <c r="BD236" s="53">
        <v>80.798718341236778</v>
      </c>
      <c r="BE236" s="53">
        <v>82.914804991215931</v>
      </c>
      <c r="BF236" s="53">
        <v>85.259657898593446</v>
      </c>
      <c r="BG236" s="53">
        <v>87.598113792473555</v>
      </c>
      <c r="BH236" s="53">
        <v>89.697492730163674</v>
      </c>
      <c r="BI236" s="53">
        <v>90.951551480246764</v>
      </c>
      <c r="BJ236" s="53">
        <v>91.765044950900631</v>
      </c>
    </row>
    <row r="237" spans="1:62">
      <c r="A237" s="49" t="s">
        <v>11</v>
      </c>
      <c r="B237" s="54">
        <f t="shared" si="11"/>
        <v>705</v>
      </c>
      <c r="C237" s="50">
        <v>23.5</v>
      </c>
      <c r="D237" s="52" t="e">
        <f>VLOOKUP(Table!C237,'Baby Growth Tracker'!$D$14:$E$99,2,FALSE)</f>
        <v>#N/A</v>
      </c>
      <c r="E237" s="49">
        <f>IF('Baby Growth Tracker'!$C$5="Male",Table!AA237,Table!AS237)</f>
        <v>9.9212805470000003</v>
      </c>
      <c r="F237" s="49">
        <f>IF('Baby Growth Tracker'!$C$5="Male",Table!AB237,Table!AT237)</f>
        <v>10.144498909999999</v>
      </c>
      <c r="G237" s="49">
        <f>IF('Baby Growth Tracker'!$C$5="Male",Table!AC237,Table!AU237)</f>
        <v>10.50553251</v>
      </c>
      <c r="H237" s="49">
        <f>IF('Baby Growth Tracker'!$C$5="Male",Table!AD237,Table!AV237)</f>
        <v>11.160372969999999</v>
      </c>
      <c r="I237" s="49">
        <f>IF('Baby Growth Tracker'!$C$5="Male",Table!AE237,Table!AW237)</f>
        <v>11.97453748</v>
      </c>
      <c r="J237" s="49">
        <f>IF('Baby Growth Tracker'!$C$5="Male",Table!AF237,Table!AX237)</f>
        <v>12.896362720000001</v>
      </c>
      <c r="K237" s="49">
        <f>IF('Baby Growth Tracker'!$C$5="Male",Table!AG237,Table!AY237)</f>
        <v>13.835635099999999</v>
      </c>
      <c r="L237" s="49">
        <f>IF('Baby Growth Tracker'!$C$5="Male",Table!AH237,Table!AZ237)</f>
        <v>14.45561433</v>
      </c>
      <c r="M237" s="49">
        <f>IF('Baby Growth Tracker'!$C$5="Male",Table!AI237,Table!BA237)</f>
        <v>14.88431632</v>
      </c>
      <c r="N237" s="49" t="e">
        <f t="shared" si="9"/>
        <v>#N/A</v>
      </c>
      <c r="O237" s="50">
        <v>23.5</v>
      </c>
      <c r="P237" s="52" t="e">
        <f>VLOOKUP(Table!O237,'Baby Growth Tracker'!$D$14:$F$99,3,FALSE)</f>
        <v>#N/A</v>
      </c>
      <c r="Q237" s="49">
        <f>IF('Baby Growth Tracker'!$C$5="Male",Table!AJ237,Table!BB237)</f>
        <v>78.788007833420934</v>
      </c>
      <c r="R237" s="49">
        <f>IF('Baby Growth Tracker'!$C$5="Male",Table!AK237,Table!BC237)</f>
        <v>79.613814564437334</v>
      </c>
      <c r="S237" s="49">
        <f>IF('Baby Growth Tracker'!$C$5="Male",Table!AL237,Table!BD237)</f>
        <v>80.883851467342282</v>
      </c>
      <c r="T237" s="49">
        <f>IF('Baby Growth Tracker'!$C$5="Male",Table!AM237,Table!BE237)</f>
        <v>83.001873615073819</v>
      </c>
      <c r="U237" s="49">
        <f>IF('Baby Growth Tracker'!$C$5="Male",Table!AN237,Table!BF237)</f>
        <v>85.349236238000003</v>
      </c>
      <c r="V237" s="49">
        <f>IF('Baby Growth Tracker'!$C$5="Male",Table!AO237,Table!BG237)</f>
        <v>87.690562257869132</v>
      </c>
      <c r="W237" s="49">
        <f>IF('Baby Growth Tracker'!$C$5="Male",Table!AP237,Table!BH237)</f>
        <v>89.792818519404349</v>
      </c>
      <c r="X237" s="49">
        <f>IF('Baby Growth Tracker'!$C$5="Male",Table!AQ237,Table!BI237)</f>
        <v>91.048727519795364</v>
      </c>
      <c r="Y237" s="49">
        <f>IF('Baby Growth Tracker'!$C$5="Male",Table!AR237,Table!BJ237)</f>
        <v>91.863472638030657</v>
      </c>
      <c r="Z237" s="49" t="e">
        <f t="shared" si="10"/>
        <v>#N/A</v>
      </c>
      <c r="AA237" s="49">
        <v>10.32206165</v>
      </c>
      <c r="AB237" s="49">
        <v>10.578949250000001</v>
      </c>
      <c r="AC237" s="49">
        <v>10.98963476</v>
      </c>
      <c r="AD237" s="49">
        <v>11.719299299999999</v>
      </c>
      <c r="AE237" s="49">
        <v>12.599134940000001</v>
      </c>
      <c r="AF237" s="49">
        <v>13.55919667</v>
      </c>
      <c r="AG237" s="49">
        <v>14.49900418</v>
      </c>
      <c r="AH237" s="49">
        <v>15.098756059999999</v>
      </c>
      <c r="AI237" s="49">
        <v>15.50417803</v>
      </c>
      <c r="AJ237" s="49">
        <v>80.296556591349116</v>
      </c>
      <c r="AK237" s="49">
        <v>81.113634824178902</v>
      </c>
      <c r="AL237" s="49">
        <v>82.373808063351802</v>
      </c>
      <c r="AM237" s="49">
        <v>84.484870913977019</v>
      </c>
      <c r="AN237" s="49">
        <v>86.838175097000004</v>
      </c>
      <c r="AO237" s="49">
        <v>89.199478939060455</v>
      </c>
      <c r="AP237" s="49">
        <v>91.331427407170295</v>
      </c>
      <c r="AQ237" s="49">
        <v>92.610307500473937</v>
      </c>
      <c r="AR237" s="49">
        <v>93.442026633320268</v>
      </c>
      <c r="AS237" s="53">
        <v>9.9212805470000003</v>
      </c>
      <c r="AT237" s="53">
        <v>10.144498909999999</v>
      </c>
      <c r="AU237" s="53">
        <v>10.50553251</v>
      </c>
      <c r="AV237" s="53">
        <v>11.160372969999999</v>
      </c>
      <c r="AW237" s="53">
        <v>11.97453748</v>
      </c>
      <c r="AX237" s="53">
        <v>12.896362720000001</v>
      </c>
      <c r="AY237" s="53">
        <v>13.835635099999999</v>
      </c>
      <c r="AZ237" s="53">
        <v>14.45561433</v>
      </c>
      <c r="BA237" s="53">
        <v>14.88431632</v>
      </c>
      <c r="BB237" s="53">
        <v>78.788007833420934</v>
      </c>
      <c r="BC237" s="53">
        <v>79.613814564437334</v>
      </c>
      <c r="BD237" s="53">
        <v>80.883851467342282</v>
      </c>
      <c r="BE237" s="53">
        <v>83.001873615073819</v>
      </c>
      <c r="BF237" s="53">
        <v>85.349236238000003</v>
      </c>
      <c r="BG237" s="53">
        <v>87.690562257869132</v>
      </c>
      <c r="BH237" s="53">
        <v>89.792818519404349</v>
      </c>
      <c r="BI237" s="53">
        <v>91.048727519795364</v>
      </c>
      <c r="BJ237" s="53">
        <v>91.863472638030657</v>
      </c>
    </row>
    <row r="238" spans="1:62">
      <c r="B238" s="54">
        <f t="shared" si="11"/>
        <v>708</v>
      </c>
      <c r="C238" s="50">
        <v>23.6</v>
      </c>
      <c r="D238" s="52" t="e">
        <f>VLOOKUP(Table!C238,'Baby Growth Tracker'!$D$14:$E$99,2,FALSE)</f>
        <v>#N/A</v>
      </c>
      <c r="E238" s="49">
        <f>IF('Baby Growth Tracker'!$C$5="Male",Table!AA238,Table!AS238)</f>
        <v>9.9340332802999995</v>
      </c>
      <c r="F238" s="49">
        <f>IF('Baby Growth Tracker'!$C$5="Male",Table!AB238,Table!AT238)</f>
        <v>10.157531909999999</v>
      </c>
      <c r="G238" s="49">
        <f>IF('Baby Growth Tracker'!$C$5="Male",Table!AC238,Table!AU238)</f>
        <v>10.519055246000001</v>
      </c>
      <c r="H238" s="49">
        <f>IF('Baby Growth Tracker'!$C$5="Male",Table!AD238,Table!AV238)</f>
        <v>11.174902317999999</v>
      </c>
      <c r="I238" s="49">
        <f>IF('Baby Growth Tracker'!$C$5="Male",Table!AE238,Table!AW238)</f>
        <v>11.99053926</v>
      </c>
      <c r="J238" s="49">
        <f>IF('Baby Growth Tracker'!$C$5="Male",Table!AF238,Table!AX238)</f>
        <v>12.914339660000001</v>
      </c>
      <c r="K238" s="49">
        <f>IF('Baby Growth Tracker'!$C$5="Male",Table!AG238,Table!AY238)</f>
        <v>13.855974073999999</v>
      </c>
      <c r="L238" s="49">
        <f>IF('Baby Growth Tracker'!$C$5="Male",Table!AH238,Table!AZ238)</f>
        <v>14.477711445999999</v>
      </c>
      <c r="M238" s="49">
        <f>IF('Baby Growth Tracker'!$C$5="Male",Table!AI238,Table!BA238)</f>
        <v>14.907723633</v>
      </c>
      <c r="N238" s="49" t="e">
        <f t="shared" si="9"/>
        <v>#N/A</v>
      </c>
      <c r="O238" s="50">
        <v>23.6</v>
      </c>
      <c r="P238" s="52" t="e">
        <f>VLOOKUP(Table!O238,'Baby Growth Tracker'!$D$14:$F$99,3,FALSE)</f>
        <v>#N/A</v>
      </c>
      <c r="Q238" s="49">
        <f>IF('Baby Growth Tracker'!$C$5="Male",Table!AJ238,Table!BB238)</f>
        <v>78.865181375679185</v>
      </c>
      <c r="R238" s="49">
        <f>IF('Baby Growth Tracker'!$C$5="Male",Table!AK238,Table!BC238)</f>
        <v>79.691824026246266</v>
      </c>
      <c r="S238" s="49">
        <f>IF('Baby Growth Tracker'!$C$5="Male",Table!AL238,Table!BD238)</f>
        <v>80.963218052848276</v>
      </c>
      <c r="T238" s="49">
        <f>IF('Baby Growth Tracker'!$C$5="Male",Table!AM238,Table!BE238)</f>
        <v>83.083692951420048</v>
      </c>
      <c r="U238" s="49">
        <f>IF('Baby Growth Tracker'!$C$5="Male",Table!AN238,Table!BF238)</f>
        <v>85.434044304400004</v>
      </c>
      <c r="V238" s="49">
        <f>IF('Baby Growth Tracker'!$C$5="Male",Table!AO238,Table!BG238)</f>
        <v>87.778626985174327</v>
      </c>
      <c r="W238" s="49">
        <f>IF('Baby Growth Tracker'!$C$5="Male",Table!AP238,Table!BH238)</f>
        <v>89.884035819997962</v>
      </c>
      <c r="X238" s="49">
        <f>IF('Baby Growth Tracker'!$C$5="Male",Table!AQ238,Table!BI238)</f>
        <v>91.14192913715533</v>
      </c>
      <c r="Y238" s="49">
        <f>IF('Baby Growth Tracker'!$C$5="Male",Table!AR238,Table!BJ238)</f>
        <v>91.958001294994617</v>
      </c>
      <c r="Z238" s="49" t="e">
        <f t="shared" si="10"/>
        <v>#N/A</v>
      </c>
      <c r="AA238" s="49">
        <v>10.333999705</v>
      </c>
      <c r="AB238" s="49">
        <v>10.591105623000001</v>
      </c>
      <c r="AC238" s="49">
        <v>11.002161689999999</v>
      </c>
      <c r="AD238" s="49">
        <v>11.732551036</v>
      </c>
      <c r="AE238" s="49">
        <v>12.613375842</v>
      </c>
      <c r="AF238" s="49">
        <v>13.574663032</v>
      </c>
      <c r="AG238" s="49">
        <v>14.515819532</v>
      </c>
      <c r="AH238" s="49">
        <v>15.116510015999999</v>
      </c>
      <c r="AI238" s="49">
        <v>15.522600858000001</v>
      </c>
      <c r="AJ238" s="49">
        <v>80.366859662050985</v>
      </c>
      <c r="AK238" s="49">
        <v>81.185823159335911</v>
      </c>
      <c r="AL238" s="49">
        <v>82.448686206465268</v>
      </c>
      <c r="AM238" s="49">
        <v>84.563674226932505</v>
      </c>
      <c r="AN238" s="49">
        <v>86.920518521200009</v>
      </c>
      <c r="AO238" s="49">
        <v>89.284515594466043</v>
      </c>
      <c r="AP238" s="49">
        <v>91.418178163573387</v>
      </c>
      <c r="AQ238" s="49">
        <v>92.69776762378676</v>
      </c>
      <c r="AR238" s="49">
        <v>93.529822012237744</v>
      </c>
      <c r="AS238" s="53">
        <v>9.9340332802999995</v>
      </c>
      <c r="AT238" s="53">
        <v>10.157531909999999</v>
      </c>
      <c r="AU238" s="53">
        <v>10.519055246000001</v>
      </c>
      <c r="AV238" s="53">
        <v>11.174902317999999</v>
      </c>
      <c r="AW238" s="53">
        <v>11.99053926</v>
      </c>
      <c r="AX238" s="53">
        <v>12.914339660000001</v>
      </c>
      <c r="AY238" s="53">
        <v>13.855974073999999</v>
      </c>
      <c r="AZ238" s="53">
        <v>14.477711445999999</v>
      </c>
      <c r="BA238" s="53">
        <v>14.907723633</v>
      </c>
      <c r="BB238" s="53">
        <v>78.865181375679185</v>
      </c>
      <c r="BC238" s="53">
        <v>79.691824026246266</v>
      </c>
      <c r="BD238" s="53">
        <v>80.963218052848276</v>
      </c>
      <c r="BE238" s="53">
        <v>83.083692951420048</v>
      </c>
      <c r="BF238" s="53">
        <v>85.434044304400004</v>
      </c>
      <c r="BG238" s="53">
        <v>87.778626985174327</v>
      </c>
      <c r="BH238" s="53">
        <v>89.884035819997962</v>
      </c>
      <c r="BI238" s="53">
        <v>91.14192913715533</v>
      </c>
      <c r="BJ238" s="53">
        <v>91.958001294994617</v>
      </c>
    </row>
    <row r="239" spans="1:62">
      <c r="B239" s="54">
        <f t="shared" si="11"/>
        <v>711</v>
      </c>
      <c r="C239" s="50">
        <v>23.7</v>
      </c>
      <c r="D239" s="52" t="e">
        <f>VLOOKUP(Table!C239,'Baby Growth Tracker'!$D$14:$E$99,2,FALSE)</f>
        <v>#N/A</v>
      </c>
      <c r="E239" s="49">
        <f>IF('Baby Growth Tracker'!$C$5="Male",Table!AA239,Table!AS239)</f>
        <v>9.9467400045699996</v>
      </c>
      <c r="F239" s="49">
        <f>IF('Baby Growth Tracker'!$C$5="Male",Table!AB239,Table!AT239)</f>
        <v>10.1705199623</v>
      </c>
      <c r="G239" s="49">
        <f>IF('Baby Growth Tracker'!$C$5="Male",Table!AC239,Table!AU239)</f>
        <v>10.5325347751</v>
      </c>
      <c r="H239" s="49">
        <f>IF('Baby Growth Tracker'!$C$5="Male",Table!AD239,Table!AV239)</f>
        <v>11.1893917395</v>
      </c>
      <c r="I239" s="49">
        <f>IF('Baby Growth Tracker'!$C$5="Male",Table!AE239,Table!AW239)</f>
        <v>12.006505558200001</v>
      </c>
      <c r="J239" s="49">
        <f>IF('Baby Growth Tracker'!$C$5="Male",Table!AF239,Table!AX239)</f>
        <v>12.932286930700002</v>
      </c>
      <c r="K239" s="49">
        <f>IF('Baby Growth Tracker'!$C$5="Male",Table!AG239,Table!AY239)</f>
        <v>13.876290552799999</v>
      </c>
      <c r="L239" s="49">
        <f>IF('Baby Growth Tracker'!$C$5="Male",Table!AH239,Table!AZ239)</f>
        <v>14.499791719699999</v>
      </c>
      <c r="M239" s="49">
        <f>IF('Baby Growth Tracker'!$C$5="Male",Table!AI239,Table!BA239)</f>
        <v>14.931118528500001</v>
      </c>
      <c r="N239" s="49" t="e">
        <f t="shared" si="9"/>
        <v>#N/A</v>
      </c>
      <c r="O239" s="50">
        <v>23.7</v>
      </c>
      <c r="P239" s="52" t="e">
        <f>VLOOKUP(Table!O239,'Baby Growth Tracker'!$D$14:$F$99,3,FALSE)</f>
        <v>#N/A</v>
      </c>
      <c r="Q239" s="49">
        <f>IF('Baby Growth Tracker'!$C$5="Male",Table!AJ239,Table!BB239)</f>
        <v>78.942439967599441</v>
      </c>
      <c r="R239" s="49">
        <f>IF('Baby Growth Tracker'!$C$5="Male",Table!AK239,Table!BC239)</f>
        <v>79.769973875376067</v>
      </c>
      <c r="S239" s="49">
        <f>IF('Baby Growth Tracker'!$C$5="Male",Table!AL239,Table!BD239)</f>
        <v>81.04280464787287</v>
      </c>
      <c r="T239" s="49">
        <f>IF('Baby Growth Tracker'!$C$5="Male",Table!AM239,Table!BE239)</f>
        <v>83.165850565559509</v>
      </c>
      <c r="U239" s="49">
        <f>IF('Baby Growth Tracker'!$C$5="Male",Table!AN239,Table!BF239)</f>
        <v>85.519301026980003</v>
      </c>
      <c r="V239" s="49">
        <f>IF('Baby Growth Tracker'!$C$5="Male",Table!AO239,Table!BG239)</f>
        <v>87.867229388230456</v>
      </c>
      <c r="W239" s="49">
        <f>IF('Baby Growth Tracker'!$C$5="Male",Table!AP239,Table!BH239)</f>
        <v>89.975853274754982</v>
      </c>
      <c r="X239" s="49">
        <f>IF('Baby Growth Tracker'!$C$5="Male",Table!AQ239,Table!BI239)</f>
        <v>91.235760528978744</v>
      </c>
      <c r="Y239" s="49">
        <f>IF('Baby Growth Tracker'!$C$5="Male",Table!AR239,Table!BJ239)</f>
        <v>92.053175909016062</v>
      </c>
      <c r="Z239" s="49" t="e">
        <f t="shared" si="10"/>
        <v>#N/A</v>
      </c>
      <c r="AA239" s="49">
        <v>10.34593776</v>
      </c>
      <c r="AB239" s="49">
        <v>10.603261996000001</v>
      </c>
      <c r="AC239" s="49">
        <v>11.014688619999999</v>
      </c>
      <c r="AD239" s="49">
        <v>11.745802772000001</v>
      </c>
      <c r="AE239" s="49">
        <v>12.627616743999999</v>
      </c>
      <c r="AF239" s="49">
        <v>13.590129394</v>
      </c>
      <c r="AG239" s="49">
        <v>14.532634884</v>
      </c>
      <c r="AH239" s="49">
        <v>15.134263971999999</v>
      </c>
      <c r="AI239" s="49">
        <v>15.541023686000001</v>
      </c>
      <c r="AJ239" s="49">
        <v>80.437582948029871</v>
      </c>
      <c r="AK239" s="49">
        <v>81.258251013657912</v>
      </c>
      <c r="AL239" s="49">
        <v>82.523575138123405</v>
      </c>
      <c r="AM239" s="49">
        <v>84.642238458364332</v>
      </c>
      <c r="AN239" s="49">
        <v>87.002536237760012</v>
      </c>
      <c r="AO239" s="49">
        <v>89.369337134972284</v>
      </c>
      <c r="AP239" s="49">
        <v>91.50497882987473</v>
      </c>
      <c r="AQ239" s="49">
        <v>92.78551009968028</v>
      </c>
      <c r="AR239" s="49">
        <v>93.618079978937857</v>
      </c>
      <c r="AS239" s="53">
        <v>9.9467400045699996</v>
      </c>
      <c r="AT239" s="53">
        <v>10.1705199623</v>
      </c>
      <c r="AU239" s="53">
        <v>10.5325347751</v>
      </c>
      <c r="AV239" s="53">
        <v>11.1893917395</v>
      </c>
      <c r="AW239" s="53">
        <v>12.006505558200001</v>
      </c>
      <c r="AX239" s="53">
        <v>12.932286930700002</v>
      </c>
      <c r="AY239" s="53">
        <v>13.876290552799999</v>
      </c>
      <c r="AZ239" s="53">
        <v>14.499791719699999</v>
      </c>
      <c r="BA239" s="53">
        <v>14.931118528500001</v>
      </c>
      <c r="BB239" s="53">
        <v>78.942439967599441</v>
      </c>
      <c r="BC239" s="53">
        <v>79.769973875376067</v>
      </c>
      <c r="BD239" s="53">
        <v>81.04280464787287</v>
      </c>
      <c r="BE239" s="53">
        <v>83.165850565559509</v>
      </c>
      <c r="BF239" s="53">
        <v>85.519301026980003</v>
      </c>
      <c r="BG239" s="53">
        <v>87.867229388230456</v>
      </c>
      <c r="BH239" s="53">
        <v>89.975853274754982</v>
      </c>
      <c r="BI239" s="53">
        <v>91.235760528978744</v>
      </c>
      <c r="BJ239" s="53">
        <v>92.053175909016062</v>
      </c>
    </row>
    <row r="240" spans="1:62">
      <c r="B240" s="54">
        <f t="shared" si="11"/>
        <v>714</v>
      </c>
      <c r="C240" s="50">
        <v>23.8</v>
      </c>
      <c r="D240" s="52" t="e">
        <f>VLOOKUP(Table!C240,'Baby Growth Tracker'!$D$14:$E$99,2,FALSE)</f>
        <v>#N/A</v>
      </c>
      <c r="E240" s="49">
        <f>IF('Baby Growth Tracker'!$C$5="Male",Table!AA240,Table!AS240)</f>
        <v>9.9594014504929991</v>
      </c>
      <c r="F240" s="49">
        <f>IF('Baby Growth Tracker'!$C$5="Male",Table!AB240,Table!AT240)</f>
        <v>10.183463798110001</v>
      </c>
      <c r="G240" s="49">
        <f>IF('Baby Growth Tracker'!$C$5="Male",Table!AC240,Table!AU240)</f>
        <v>10.54597182993</v>
      </c>
      <c r="H240" s="49">
        <f>IF('Baby Growth Tracker'!$C$5="Male",Table!AD240,Table!AV240)</f>
        <v>11.203841971599999</v>
      </c>
      <c r="I240" s="49">
        <f>IF('Baby Growth Tracker'!$C$5="Male",Table!AE240,Table!AW240)</f>
        <v>12.02243712063</v>
      </c>
      <c r="J240" s="49">
        <f>IF('Baby Growth Tracker'!$C$5="Male",Table!AF240,Table!AX240)</f>
        <v>12.950205292990002</v>
      </c>
      <c r="K240" s="49">
        <f>IF('Baby Growth Tracker'!$C$5="Male",Table!AG240,Table!AY240)</f>
        <v>13.896585318809999</v>
      </c>
      <c r="L240" s="49">
        <f>IF('Baby Growth Tracker'!$C$5="Male",Table!AH240,Table!AZ240)</f>
        <v>14.521855952159999</v>
      </c>
      <c r="M240" s="49">
        <f>IF('Baby Growth Tracker'!$C$5="Male",Table!AI240,Table!BA240)</f>
        <v>14.954501823140001</v>
      </c>
      <c r="N240" s="49" t="e">
        <f t="shared" si="9"/>
        <v>#N/A</v>
      </c>
      <c r="O240" s="50">
        <v>23.8</v>
      </c>
      <c r="P240" s="52" t="e">
        <f>VLOOKUP(Table!O240,'Baby Growth Tracker'!$D$14:$F$99,3,FALSE)</f>
        <v>#N/A</v>
      </c>
      <c r="Q240" s="49">
        <f>IF('Baby Growth Tracker'!$C$5="Male",Table!AJ240,Table!BB240)</f>
        <v>79.019768195430245</v>
      </c>
      <c r="R240" s="49">
        <f>IF('Baby Growth Tracker'!$C$5="Male",Table!AK240,Table!BC240)</f>
        <v>79.848240126481258</v>
      </c>
      <c r="S240" s="49">
        <f>IF('Baby Growth Tracker'!$C$5="Male",Table!AL240,Table!BD240)</f>
        <v>81.122574990219675</v>
      </c>
      <c r="T240" s="49">
        <f>IF('Baby Growth Tracker'!$C$5="Male",Table!AM240,Table!BE240)</f>
        <v>83.248292122799612</v>
      </c>
      <c r="U240" s="49">
        <f>IF('Baby Growth Tracker'!$C$5="Male",Table!AN240,Table!BF240)</f>
        <v>85.604935472472008</v>
      </c>
      <c r="V240" s="49">
        <f>IF('Baby Growth Tracker'!$C$5="Male",Table!AO240,Table!BG240)</f>
        <v>87.956285479882681</v>
      </c>
      <c r="W240" s="49">
        <f>IF('Baby Growth Tracker'!$C$5="Male",Table!AP240,Table!BH240)</f>
        <v>90.068178082138189</v>
      </c>
      <c r="X240" s="49">
        <f>IF('Baby Growth Tracker'!$C$5="Male",Table!AQ240,Table!BI240)</f>
        <v>91.330124913617013</v>
      </c>
      <c r="Y240" s="49">
        <f>IF('Baby Growth Tracker'!$C$5="Male",Table!AR240,Table!BJ240)</f>
        <v>92.148897623209095</v>
      </c>
      <c r="Z240" s="49" t="e">
        <f t="shared" si="10"/>
        <v>#N/A</v>
      </c>
      <c r="AA240" s="49">
        <v>10.357875815</v>
      </c>
      <c r="AB240" s="49">
        <v>10.615418369</v>
      </c>
      <c r="AC240" s="49">
        <v>11.027215549999999</v>
      </c>
      <c r="AD240" s="49">
        <v>11.759054508000002</v>
      </c>
      <c r="AE240" s="49">
        <v>12.641857645999998</v>
      </c>
      <c r="AF240" s="49">
        <v>13.605595756</v>
      </c>
      <c r="AG240" s="49">
        <v>14.549450236</v>
      </c>
      <c r="AH240" s="49">
        <v>15.152017927999999</v>
      </c>
      <c r="AI240" s="49">
        <v>15.559446514000001</v>
      </c>
      <c r="AJ240" s="49">
        <v>80.508668388720963</v>
      </c>
      <c r="AK240" s="49">
        <v>81.330878299345187</v>
      </c>
      <c r="AL240" s="49">
        <v>82.598457231869318</v>
      </c>
      <c r="AM240" s="49">
        <v>84.720569655884987</v>
      </c>
      <c r="AN240" s="49">
        <v>87.084240745488017</v>
      </c>
      <c r="AO240" s="49">
        <v>89.453942192473406</v>
      </c>
      <c r="AP240" s="49">
        <v>91.591798657653854</v>
      </c>
      <c r="AQ240" s="49">
        <v>92.873479111940199</v>
      </c>
      <c r="AR240" s="49">
        <v>93.706725485191313</v>
      </c>
      <c r="AS240" s="53">
        <v>9.9594014504929991</v>
      </c>
      <c r="AT240" s="53">
        <v>10.183463798110001</v>
      </c>
      <c r="AU240" s="53">
        <v>10.54597182993</v>
      </c>
      <c r="AV240" s="53">
        <v>11.203841971599999</v>
      </c>
      <c r="AW240" s="53">
        <v>12.02243712063</v>
      </c>
      <c r="AX240" s="53">
        <v>12.950205292990002</v>
      </c>
      <c r="AY240" s="53">
        <v>13.896585318809999</v>
      </c>
      <c r="AZ240" s="53">
        <v>14.521855952159999</v>
      </c>
      <c r="BA240" s="53">
        <v>14.954501823140001</v>
      </c>
      <c r="BB240" s="53">
        <v>79.019768195430245</v>
      </c>
      <c r="BC240" s="53">
        <v>79.848240126481258</v>
      </c>
      <c r="BD240" s="53">
        <v>81.122574990219675</v>
      </c>
      <c r="BE240" s="53">
        <v>83.248292122799612</v>
      </c>
      <c r="BF240" s="53">
        <v>85.604935472472008</v>
      </c>
      <c r="BG240" s="53">
        <v>87.956285479882681</v>
      </c>
      <c r="BH240" s="53">
        <v>90.068178082138189</v>
      </c>
      <c r="BI240" s="53">
        <v>91.330124913617013</v>
      </c>
      <c r="BJ240" s="53">
        <v>92.148897623209095</v>
      </c>
    </row>
    <row r="241" spans="1:62">
      <c r="B241" s="54">
        <f t="shared" si="11"/>
        <v>717</v>
      </c>
      <c r="C241" s="50">
        <v>23.9</v>
      </c>
      <c r="D241" s="52" t="e">
        <f>VLOOKUP(Table!C241,'Baby Growth Tracker'!$D$14:$E$99,2,FALSE)</f>
        <v>#N/A</v>
      </c>
      <c r="E241" s="49">
        <f>IF('Baby Growth Tracker'!$C$5="Male",Table!AA241,Table!AS241)</f>
        <v>9.9720183424156996</v>
      </c>
      <c r="F241" s="49">
        <f>IF('Baby Growth Tracker'!$C$5="Male",Table!AB241,Table!AT241)</f>
        <v>10.196364142134001</v>
      </c>
      <c r="G241" s="49">
        <f>IF('Baby Growth Tracker'!$C$5="Male",Table!AC241,Table!AU241)</f>
        <v>10.559367136334</v>
      </c>
      <c r="H241" s="49">
        <f>IF('Baby Growth Tracker'!$C$5="Male",Table!AD241,Table!AV241)</f>
        <v>11.218253744076</v>
      </c>
      <c r="I241" s="49">
        <f>IF('Baby Growth Tracker'!$C$5="Male",Table!AE241,Table!AW241)</f>
        <v>12.038334685283001</v>
      </c>
      <c r="J241" s="49">
        <f>IF('Baby Growth Tracker'!$C$5="Male",Table!AF241,Table!AX241)</f>
        <v>12.968095498888003</v>
      </c>
      <c r="K241" s="49">
        <f>IF('Baby Growth Tracker'!$C$5="Male",Table!AG241,Table!AY241)</f>
        <v>13.916859144687999</v>
      </c>
      <c r="L241" s="49">
        <f>IF('Baby Growth Tracker'!$C$5="Male",Table!AH241,Table!AZ241)</f>
        <v>14.543904934114</v>
      </c>
      <c r="M241" s="49">
        <f>IF('Baby Growth Tracker'!$C$5="Male",Table!AI241,Table!BA241)</f>
        <v>14.977874322830001</v>
      </c>
      <c r="N241" s="49" t="e">
        <f t="shared" si="9"/>
        <v>#N/A</v>
      </c>
      <c r="O241" s="50">
        <v>23.9</v>
      </c>
      <c r="P241" s="52" t="e">
        <f>VLOOKUP(Table!O241,'Baby Growth Tracker'!$D$14:$F$99,3,FALSE)</f>
        <v>#N/A</v>
      </c>
      <c r="Q241" s="49">
        <f>IF('Baby Growth Tracker'!$C$5="Male",Table!AJ241,Table!BB241)</f>
        <v>79.097151547266392</v>
      </c>
      <c r="R241" s="49">
        <f>IF('Baby Growth Tracker'!$C$5="Male",Table!AK241,Table!BC241)</f>
        <v>79.926600630279964</v>
      </c>
      <c r="S241" s="49">
        <f>IF('Baby Growth Tracker'!$C$5="Male",Table!AL241,Table!BD241)</f>
        <v>81.202495987843207</v>
      </c>
      <c r="T241" s="49">
        <f>IF('Baby Growth Tracker'!$C$5="Male",Table!AM241,Table!BE241)</f>
        <v>83.33096841157095</v>
      </c>
      <c r="U241" s="49">
        <f>IF('Baby Growth Tracker'!$C$5="Male",Table!AN241,Table!BF241)</f>
        <v>85.690883607494911</v>
      </c>
      <c r="V241" s="49">
        <f>IF('Baby Growth Tracker'!$C$5="Male",Table!AO241,Table!BG241)</f>
        <v>88.045719550194505</v>
      </c>
      <c r="W241" s="49">
        <f>IF('Baby Growth Tracker'!$C$5="Male",Table!AP241,Table!BH241)</f>
        <v>90.160926627485992</v>
      </c>
      <c r="X241" s="49">
        <f>IF('Baby Growth Tracker'!$C$5="Male",Table!AQ241,Table!BI241)</f>
        <v>91.424935095326248</v>
      </c>
      <c r="Y241" s="49">
        <f>IF('Baby Growth Tracker'!$C$5="Male",Table!AR241,Table!BJ241)</f>
        <v>92.245077368603859</v>
      </c>
      <c r="Z241" s="49" t="e">
        <f t="shared" si="10"/>
        <v>#N/A</v>
      </c>
      <c r="AA241" s="49">
        <v>10.36981387</v>
      </c>
      <c r="AB241" s="49">
        <v>10.627574742</v>
      </c>
      <c r="AC241" s="49">
        <v>11.039742479999999</v>
      </c>
      <c r="AD241" s="49">
        <v>11.772306244000003</v>
      </c>
      <c r="AE241" s="49">
        <v>12.656098547999997</v>
      </c>
      <c r="AF241" s="49">
        <v>13.621062117999999</v>
      </c>
      <c r="AG241" s="49">
        <v>14.566265588</v>
      </c>
      <c r="AH241" s="49">
        <v>15.169771883999999</v>
      </c>
      <c r="AI241" s="49">
        <v>15.577869342000001</v>
      </c>
      <c r="AJ241" s="49">
        <v>80.580063879132524</v>
      </c>
      <c r="AK241" s="49">
        <v>81.403669084750589</v>
      </c>
      <c r="AL241" s="49">
        <v>82.673316770048984</v>
      </c>
      <c r="AM241" s="49">
        <v>84.798673410010409</v>
      </c>
      <c r="AN241" s="49">
        <v>87.165643444148515</v>
      </c>
      <c r="AO241" s="49">
        <v>89.538329687376532</v>
      </c>
      <c r="AP241" s="49">
        <v>91.678610121161555</v>
      </c>
      <c r="AQ241" s="49">
        <v>92.961624568559685</v>
      </c>
      <c r="AR241" s="49">
        <v>93.795691125404119</v>
      </c>
      <c r="AS241" s="53">
        <v>9.9720183424156996</v>
      </c>
      <c r="AT241" s="53">
        <v>10.196364142134001</v>
      </c>
      <c r="AU241" s="53">
        <v>10.559367136334</v>
      </c>
      <c r="AV241" s="53">
        <v>11.218253744076</v>
      </c>
      <c r="AW241" s="53">
        <v>12.038334685283001</v>
      </c>
      <c r="AX241" s="53">
        <v>12.968095498888003</v>
      </c>
      <c r="AY241" s="53">
        <v>13.916859144687999</v>
      </c>
      <c r="AZ241" s="53">
        <v>14.543904934114</v>
      </c>
      <c r="BA241" s="53">
        <v>14.977874322830001</v>
      </c>
      <c r="BB241" s="53">
        <v>79.097151547266392</v>
      </c>
      <c r="BC241" s="53">
        <v>79.926600630279964</v>
      </c>
      <c r="BD241" s="53">
        <v>81.202495987843207</v>
      </c>
      <c r="BE241" s="53">
        <v>83.33096841157095</v>
      </c>
      <c r="BF241" s="53">
        <v>85.690883607494911</v>
      </c>
      <c r="BG241" s="53">
        <v>88.045719550194505</v>
      </c>
      <c r="BH241" s="53">
        <v>90.160926627485992</v>
      </c>
      <c r="BI241" s="53">
        <v>91.424935095326248</v>
      </c>
      <c r="BJ241" s="53">
        <v>92.245077368603859</v>
      </c>
    </row>
    <row r="242" spans="1:62">
      <c r="A242" s="49" t="s">
        <v>11</v>
      </c>
      <c r="B242" s="54">
        <f t="shared" si="11"/>
        <v>720</v>
      </c>
      <c r="C242" s="50">
        <v>24</v>
      </c>
      <c r="D242" s="52" t="e">
        <f>VLOOKUP(Table!C242,'Baby Growth Tracker'!$D$14:$E$99,2,FALSE)</f>
        <v>#N/A</v>
      </c>
      <c r="E242" s="49">
        <f>IF('Baby Growth Tracker'!$C$5="Male",Table!AA242,Table!AS242)</f>
        <v>9.9845913983836301</v>
      </c>
      <c r="F242" s="49">
        <f>IF('Baby Growth Tracker'!$C$5="Male",Table!AB242,Table!AT242)</f>
        <v>10.209221712607901</v>
      </c>
      <c r="G242" s="49">
        <f>IF('Baby Growth Tracker'!$C$5="Male",Table!AC242,Table!AU242)</f>
        <v>10.572721413411699</v>
      </c>
      <c r="H242" s="49">
        <f>IF('Baby Growth Tracker'!$C$5="Male",Table!AD242,Table!AV242)</f>
        <v>11.232627779429301</v>
      </c>
      <c r="I242" s="49">
        <f>IF('Baby Growth Tracker'!$C$5="Male",Table!AE242,Table!AW242)</f>
        <v>12.054198982174801</v>
      </c>
      <c r="J242" s="49">
        <f>IF('Baby Growth Tracker'!$C$5="Male",Table!AF242,Table!AX242)</f>
        <v>12.985958291610203</v>
      </c>
      <c r="K242" s="49">
        <f>IF('Baby Growth Tracker'!$C$5="Male",Table!AG242,Table!AY242)</f>
        <v>13.937112793420399</v>
      </c>
      <c r="L242" s="49">
        <f>IF('Baby Growth Tracker'!$C$5="Male",Table!AH242,Table!AZ242)</f>
        <v>14.5659394460552</v>
      </c>
      <c r="M242" s="49">
        <f>IF('Baby Growth Tracker'!$C$5="Male",Table!AI242,Table!BA242)</f>
        <v>15.001236822840301</v>
      </c>
      <c r="N242" s="49" t="e">
        <f t="shared" si="9"/>
        <v>#N/A</v>
      </c>
      <c r="O242" s="50">
        <v>24</v>
      </c>
      <c r="P242" s="52" t="e">
        <f>VLOOKUP(Table!O242,'Baby Growth Tracker'!$D$14:$F$99,3,FALSE)</f>
        <v>#N/A</v>
      </c>
      <c r="Q242" s="49">
        <f>IF('Baby Growth Tracker'!$C$5="Male",Table!AJ242,Table!BB242)</f>
        <v>79.174576336799561</v>
      </c>
      <c r="R242" s="49">
        <f>IF('Baby Growth Tracker'!$C$5="Male",Table!AK242,Table!BC242)</f>
        <v>80.005034902380515</v>
      </c>
      <c r="S242" s="49">
        <f>IF('Baby Growth Tracker'!$C$5="Male",Table!AL242,Table!BD242)</f>
        <v>81.28253741221269</v>
      </c>
      <c r="T242" s="49">
        <f>IF('Baby Growth Tracker'!$C$5="Male",Table!AM242,Table!BE242)</f>
        <v>83.413834838742218</v>
      </c>
      <c r="U242" s="49">
        <f>IF('Baby Growth Tracker'!$C$5="Male",Table!AN242,Table!BF242)</f>
        <v>85.777087614095521</v>
      </c>
      <c r="V242" s="49">
        <f>IF('Baby Growth Tracker'!$C$5="Male",Table!AO242,Table!BG242)</f>
        <v>88.135463343124144</v>
      </c>
      <c r="W242" s="49">
        <f>IF('Baby Growth Tracker'!$C$5="Male",Table!AP242,Table!BH242)</f>
        <v>90.254023568496663</v>
      </c>
      <c r="X242" s="49">
        <f>IF('Baby Growth Tracker'!$C$5="Male",Table!AQ242,Table!BI242)</f>
        <v>91.520112510060102</v>
      </c>
      <c r="Y242" s="49">
        <f>IF('Baby Growth Tracker'!$C$5="Male",Table!AR242,Table!BJ242)</f>
        <v>92.341634890011505</v>
      </c>
      <c r="Z242" s="49" t="e">
        <f t="shared" si="10"/>
        <v>#N/A</v>
      </c>
      <c r="AA242" s="49">
        <v>10.381751925</v>
      </c>
      <c r="AB242" s="49">
        <v>10.639731115</v>
      </c>
      <c r="AC242" s="49">
        <v>11.052269410000001</v>
      </c>
      <c r="AD242" s="49">
        <v>11.78555798</v>
      </c>
      <c r="AE242" s="49">
        <v>12.67033945</v>
      </c>
      <c r="AF242" s="49">
        <v>13.636528479999999</v>
      </c>
      <c r="AG242" s="49">
        <v>14.58308094</v>
      </c>
      <c r="AH242" s="49">
        <v>15.187525839999999</v>
      </c>
      <c r="AI242" s="49">
        <v>15.59629217</v>
      </c>
      <c r="AJ242" s="49">
        <v>80.651722671930187</v>
      </c>
      <c r="AK242" s="49">
        <v>81.476591176291976</v>
      </c>
      <c r="AL242" s="49">
        <v>82.748139750317435</v>
      </c>
      <c r="AM242" s="49">
        <v>84.87655489715533</v>
      </c>
      <c r="AN242" s="49">
        <v>87.24675474180205</v>
      </c>
      <c r="AO242" s="49">
        <v>89.622498797662644</v>
      </c>
      <c r="AP242" s="49">
        <v>91.765388593697693</v>
      </c>
      <c r="AQ242" s="49">
        <v>93.049901528542222</v>
      </c>
      <c r="AR242" s="49">
        <v>93.8849163720093</v>
      </c>
      <c r="AS242" s="53">
        <v>9.9845913983836301</v>
      </c>
      <c r="AT242" s="53">
        <v>10.209221712607901</v>
      </c>
      <c r="AU242" s="53">
        <v>10.572721413411699</v>
      </c>
      <c r="AV242" s="53">
        <v>11.232627779429301</v>
      </c>
      <c r="AW242" s="53">
        <v>12.054198982174801</v>
      </c>
      <c r="AX242" s="53">
        <v>12.985958291610203</v>
      </c>
      <c r="AY242" s="53">
        <v>13.937112793420399</v>
      </c>
      <c r="AZ242" s="53">
        <v>14.5659394460552</v>
      </c>
      <c r="BA242" s="53">
        <v>15.001236822840301</v>
      </c>
      <c r="BB242" s="53">
        <v>79.174576336799561</v>
      </c>
      <c r="BC242" s="53">
        <v>80.005034902380515</v>
      </c>
      <c r="BD242" s="53">
        <v>81.28253741221269</v>
      </c>
      <c r="BE242" s="53">
        <v>83.413834838742218</v>
      </c>
      <c r="BF242" s="53">
        <v>85.777087614095521</v>
      </c>
      <c r="BG242" s="53">
        <v>88.135463343124144</v>
      </c>
      <c r="BH242" s="53">
        <v>90.254023568496663</v>
      </c>
      <c r="BI242" s="53">
        <v>91.520112510060102</v>
      </c>
      <c r="BJ242" s="53">
        <v>92.341634890011505</v>
      </c>
    </row>
    <row r="243" spans="1:62">
      <c r="B243" s="54">
        <f t="shared" si="11"/>
        <v>723</v>
      </c>
      <c r="C243" s="50">
        <v>24.1</v>
      </c>
      <c r="D243" s="52" t="e">
        <f>VLOOKUP(Table!C243,'Baby Growth Tracker'!$D$14:$E$99,2,FALSE)</f>
        <v>#N/A</v>
      </c>
      <c r="E243" s="49">
        <f>IF('Baby Growth Tracker'!$C$5="Male",Table!AA243,Table!AS243)</f>
        <v>9.9971213301761477</v>
      </c>
      <c r="F243" s="49">
        <f>IF('Baby Growth Tracker'!$C$5="Male",Table!AB243,Table!AT243)</f>
        <v>10.222037221337201</v>
      </c>
      <c r="G243" s="49">
        <f>IF('Baby Growth Tracker'!$C$5="Male",Table!AC243,Table!AU243)</f>
        <v>10.586035373560069</v>
      </c>
      <c r="H243" s="49">
        <f>IF('Baby Growth Tracker'!$C$5="Male",Table!AD243,Table!AV243)</f>
        <v>11.246964792935641</v>
      </c>
      <c r="I243" s="49">
        <f>IF('Baby Growth Tracker'!$C$5="Male",Table!AE243,Table!AW243)</f>
        <v>12.07003073340347</v>
      </c>
      <c r="J243" s="49">
        <f>IF('Baby Growth Tracker'!$C$5="Male",Table!AF243,Table!AX243)</f>
        <v>13.003794405640743</v>
      </c>
      <c r="K243" s="49">
        <f>IF('Baby Growth Tracker'!$C$5="Male",Table!AG243,Table!AY243)</f>
        <v>13.957347018401949</v>
      </c>
      <c r="L243" s="49">
        <f>IF('Baby Growth Tracker'!$C$5="Male",Table!AH243,Table!AZ243)</f>
        <v>14.58796025832094</v>
      </c>
      <c r="M243" s="49">
        <f>IF('Baby Growth Tracker'!$C$5="Male",Table!AI243,Table!BA243)</f>
        <v>15.024590107891331</v>
      </c>
      <c r="N243" s="49" t="e">
        <f t="shared" si="9"/>
        <v>#N/A</v>
      </c>
      <c r="O243" s="50">
        <v>24.1</v>
      </c>
      <c r="P243" s="52" t="e">
        <f>VLOOKUP(Table!O243,'Baby Growth Tracker'!$D$14:$F$99,3,FALSE)</f>
        <v>#N/A</v>
      </c>
      <c r="Q243" s="49">
        <f>IF('Baby Growth Tracker'!$C$5="Male",Table!AJ243,Table!BB243)</f>
        <v>79.252029634554788</v>
      </c>
      <c r="R243" s="49">
        <f>IF('Baby Growth Tracker'!$C$5="Male",Table!AK243,Table!BC243)</f>
        <v>80.083523969105073</v>
      </c>
      <c r="S243" s="49">
        <f>IF('Baby Growth Tracker'!$C$5="Male",Table!AL243,Table!BD243)</f>
        <v>81.36267162224604</v>
      </c>
      <c r="T243" s="49">
        <f>IF('Baby Growth Tracker'!$C$5="Male",Table!AM243,Table!BE243)</f>
        <v>83.496850975348096</v>
      </c>
      <c r="U243" s="49">
        <f>IF('Baby Growth Tracker'!$C$5="Male",Table!AN243,Table!BF243)</f>
        <v>85.863495273709688</v>
      </c>
      <c r="V243" s="49">
        <f>IF('Baby Growth Tracker'!$C$5="Male",Table!AO243,Table!BG243)</f>
        <v>88.225455315522183</v>
      </c>
      <c r="W243" s="49">
        <f>IF('Baby Growth Tracker'!$C$5="Male",Table!AP243,Table!BH243)</f>
        <v>90.347401012151522</v>
      </c>
      <c r="X243" s="49">
        <f>IF('Baby Growth Tracker'!$C$5="Male",Table!AQ243,Table!BI243)</f>
        <v>91.615586366662541</v>
      </c>
      <c r="Y243" s="49">
        <f>IF('Baby Growth Tracker'!$C$5="Male",Table!AR243,Table!BJ243)</f>
        <v>92.438497869273476</v>
      </c>
      <c r="Z243" s="49" t="e">
        <f t="shared" si="10"/>
        <v>#N/A</v>
      </c>
      <c r="AA243" s="49">
        <v>10.39368998</v>
      </c>
      <c r="AB243" s="49">
        <v>10.651887488</v>
      </c>
      <c r="AC243" s="49">
        <v>11.064796340000001</v>
      </c>
      <c r="AD243" s="49">
        <v>11.798809716000001</v>
      </c>
      <c r="AE243" s="49">
        <v>12.684580351999999</v>
      </c>
      <c r="AF243" s="49">
        <v>13.651994841999999</v>
      </c>
      <c r="AG243" s="49">
        <v>14.599896292</v>
      </c>
      <c r="AH243" s="49">
        <v>15.205279795999999</v>
      </c>
      <c r="AI243" s="49">
        <v>15.614714998</v>
      </c>
      <c r="AJ243" s="49">
        <v>80.723602839346199</v>
      </c>
      <c r="AK243" s="49">
        <v>81.549615742216787</v>
      </c>
      <c r="AL243" s="49">
        <v>82.822913711550413</v>
      </c>
      <c r="AM243" s="49">
        <v>84.954218918397387</v>
      </c>
      <c r="AN243" s="49">
        <v>87.327584151479925</v>
      </c>
      <c r="AO243" s="49">
        <v>89.706448931098649</v>
      </c>
      <c r="AP243" s="49">
        <v>91.852112056388009</v>
      </c>
      <c r="AQ243" s="49">
        <v>93.138269686045049</v>
      </c>
      <c r="AR243" s="49">
        <v>93.974346887328679</v>
      </c>
      <c r="AS243" s="53">
        <v>9.9971213301761477</v>
      </c>
      <c r="AT243" s="53">
        <v>10.222037221337201</v>
      </c>
      <c r="AU243" s="53">
        <v>10.586035373560069</v>
      </c>
      <c r="AV243" s="53">
        <v>11.246964792935641</v>
      </c>
      <c r="AW243" s="53">
        <v>12.07003073340347</v>
      </c>
      <c r="AX243" s="53">
        <v>13.003794405640743</v>
      </c>
      <c r="AY243" s="53">
        <v>13.957347018401949</v>
      </c>
      <c r="AZ243" s="53">
        <v>14.58796025832094</v>
      </c>
      <c r="BA243" s="53">
        <v>15.024590107891331</v>
      </c>
      <c r="BB243" s="53">
        <v>79.252029634554788</v>
      </c>
      <c r="BC243" s="53">
        <v>80.083523969105073</v>
      </c>
      <c r="BD243" s="53">
        <v>81.36267162224604</v>
      </c>
      <c r="BE243" s="53">
        <v>83.496850975348096</v>
      </c>
      <c r="BF243" s="53">
        <v>85.863495273709688</v>
      </c>
      <c r="BG243" s="53">
        <v>88.225455315522183</v>
      </c>
      <c r="BH243" s="53">
        <v>90.347401012151522</v>
      </c>
      <c r="BI243" s="53">
        <v>91.615586366662541</v>
      </c>
      <c r="BJ243" s="53">
        <v>92.438497869273476</v>
      </c>
    </row>
    <row r="244" spans="1:62">
      <c r="B244" s="54">
        <f t="shared" si="11"/>
        <v>726</v>
      </c>
      <c r="C244" s="50">
        <v>24.2</v>
      </c>
      <c r="D244" s="52" t="e">
        <f>VLOOKUP(Table!C244,'Baby Growth Tracker'!$D$14:$E$99,2,FALSE)</f>
        <v>#N/A</v>
      </c>
      <c r="E244" s="49">
        <f>IF('Baby Growth Tracker'!$C$5="Male",Table!AA244,Table!AS244)</f>
        <v>10.009608843341297</v>
      </c>
      <c r="F244" s="49">
        <f>IF('Baby Growth Tracker'!$C$5="Male",Table!AB244,Table!AT244)</f>
        <v>10.234811373734511</v>
      </c>
      <c r="G244" s="49">
        <f>IF('Baby Growth Tracker'!$C$5="Male",Table!AC244,Table!AU244)</f>
        <v>10.599309722514777</v>
      </c>
      <c r="H244" s="49">
        <f>IF('Baby Growth Tracker'!$C$5="Male",Table!AD244,Table!AV244)</f>
        <v>11.261265492694173</v>
      </c>
      <c r="I244" s="49">
        <f>IF('Baby Growth Tracker'!$C$5="Male",Table!AE244,Table!AW244)</f>
        <v>12.085830653208488</v>
      </c>
      <c r="J244" s="49">
        <f>IF('Baby Growth Tracker'!$C$5="Male",Table!AF244,Table!AX244)</f>
        <v>13.021604566801006</v>
      </c>
      <c r="K244" s="49">
        <f>IF('Baby Growth Tracker'!$C$5="Male",Table!AG244,Table!AY244)</f>
        <v>13.977562563515242</v>
      </c>
      <c r="L244" s="49">
        <f>IF('Baby Growth Tracker'!$C$5="Male",Table!AH244,Table!AZ244)</f>
        <v>14.609968131177345</v>
      </c>
      <c r="M244" s="49">
        <f>IF('Baby Growth Tracker'!$C$5="Male",Table!AI244,Table!BA244)</f>
        <v>15.047934952243008</v>
      </c>
      <c r="N244" s="49" t="e">
        <f t="shared" si="9"/>
        <v>#N/A</v>
      </c>
      <c r="O244" s="50">
        <v>24.2</v>
      </c>
      <c r="P244" s="52" t="e">
        <f>VLOOKUP(Table!O244,'Baby Growth Tracker'!$D$14:$F$99,3,FALSE)</f>
        <v>#N/A</v>
      </c>
      <c r="Q244" s="49">
        <f>IF('Baby Growth Tracker'!$C$5="Male",Table!AJ244,Table!BB244)</f>
        <v>79.329499205864238</v>
      </c>
      <c r="R244" s="49">
        <f>IF('Baby Growth Tracker'!$C$5="Male",Table!AK244,Table!BC244)</f>
        <v>80.162050228610696</v>
      </c>
      <c r="S244" s="49">
        <f>IF('Baby Growth Tracker'!$C$5="Male",Table!AL244,Table!BD244)</f>
        <v>81.442873315756771</v>
      </c>
      <c r="T244" s="49">
        <f>IF('Baby Growth Tracker'!$C$5="Male",Table!AM244,Table!BE244)</f>
        <v>83.579980147687735</v>
      </c>
      <c r="U244" s="49">
        <f>IF('Baby Growth Tracker'!$C$5="Male",Table!AN244,Table!BF244)</f>
        <v>85.950059412700071</v>
      </c>
      <c r="V244" s="49">
        <f>IF('Baby Growth Tracker'!$C$5="Male",Table!AO244,Table!BG244)</f>
        <v>88.315639970216765</v>
      </c>
      <c r="W244" s="49">
        <f>IF('Baby Growth Tracker'!$C$5="Male",Table!AP244,Table!BH244)</f>
        <v>90.440997773932224</v>
      </c>
      <c r="X244" s="49">
        <f>IF('Baby Growth Tracker'!$C$5="Male",Table!AQ244,Table!BI244)</f>
        <v>91.711292873920272</v>
      </c>
      <c r="Y244" s="49">
        <f>IF('Baby Growth Tracker'!$C$5="Male",Table!AR244,Table!BJ244)</f>
        <v>92.535601136157098</v>
      </c>
      <c r="Z244" s="49" t="e">
        <f t="shared" si="10"/>
        <v>#N/A</v>
      </c>
      <c r="AA244" s="49">
        <v>10.405628034999999</v>
      </c>
      <c r="AB244" s="49">
        <v>10.664043861</v>
      </c>
      <c r="AC244" s="49">
        <v>11.077323270000001</v>
      </c>
      <c r="AD244" s="49">
        <v>11.812061452000002</v>
      </c>
      <c r="AE244" s="49">
        <v>12.698821253999999</v>
      </c>
      <c r="AF244" s="49">
        <v>13.667461203999999</v>
      </c>
      <c r="AG244" s="49">
        <v>14.616711644</v>
      </c>
      <c r="AH244" s="49">
        <v>15.223033751999999</v>
      </c>
      <c r="AI244" s="49">
        <v>15.633137826</v>
      </c>
      <c r="AJ244" s="49">
        <v>80.795666788931626</v>
      </c>
      <c r="AK244" s="49">
        <v>81.622716974033665</v>
      </c>
      <c r="AL244" s="49">
        <v>82.897627577219936</v>
      </c>
      <c r="AM244" s="49">
        <v>85.031669934431179</v>
      </c>
      <c r="AN244" s="49">
        <v>87.408140378258338</v>
      </c>
      <c r="AO244" s="49">
        <v>89.790179700283744</v>
      </c>
      <c r="AP244" s="49">
        <v>91.938760836119357</v>
      </c>
      <c r="AQ244" s="49">
        <v>93.226692906129102</v>
      </c>
      <c r="AR244" s="49">
        <v>94.063933904258192</v>
      </c>
      <c r="AS244" s="53">
        <v>10.009608843341297</v>
      </c>
      <c r="AT244" s="53">
        <v>10.234811373734511</v>
      </c>
      <c r="AU244" s="53">
        <v>10.599309722514777</v>
      </c>
      <c r="AV244" s="53">
        <v>11.261265492694173</v>
      </c>
      <c r="AW244" s="53">
        <v>12.085830653208488</v>
      </c>
      <c r="AX244" s="53">
        <v>13.021604566801006</v>
      </c>
      <c r="AY244" s="53">
        <v>13.977562563515242</v>
      </c>
      <c r="AZ244" s="53">
        <v>14.609968131177345</v>
      </c>
      <c r="BA244" s="53">
        <v>15.047934952243008</v>
      </c>
      <c r="BB244" s="53">
        <v>79.329499205864238</v>
      </c>
      <c r="BC244" s="53">
        <v>80.162050228610696</v>
      </c>
      <c r="BD244" s="53">
        <v>81.442873315756771</v>
      </c>
      <c r="BE244" s="53">
        <v>83.579980147687735</v>
      </c>
      <c r="BF244" s="53">
        <v>85.950059412700071</v>
      </c>
      <c r="BG244" s="53">
        <v>88.315639970216765</v>
      </c>
      <c r="BH244" s="53">
        <v>90.440997773932224</v>
      </c>
      <c r="BI244" s="53">
        <v>91.711292873920272</v>
      </c>
      <c r="BJ244" s="53">
        <v>92.535601136157098</v>
      </c>
    </row>
    <row r="245" spans="1:62">
      <c r="B245" s="54">
        <f t="shared" si="11"/>
        <v>729</v>
      </c>
      <c r="C245" s="50">
        <v>24.3</v>
      </c>
      <c r="D245" s="52" t="e">
        <f>VLOOKUP(Table!C245,'Baby Growth Tracker'!$D$14:$E$99,2,FALSE)</f>
        <v>#N/A</v>
      </c>
      <c r="E245" s="49">
        <f>IF('Baby Growth Tracker'!$C$5="Male",Table!AA245,Table!AS245)</f>
        <v>10.022054637230543</v>
      </c>
      <c r="F245" s="49">
        <f>IF('Baby Growth Tracker'!$C$5="Male",Table!AB245,Table!AT245)</f>
        <v>10.247544868856879</v>
      </c>
      <c r="G245" s="49">
        <f>IF('Baby Growth Tracker'!$C$5="Male",Table!AC245,Table!AU245)</f>
        <v>10.612545159391466</v>
      </c>
      <c r="H245" s="49">
        <f>IF('Baby Growth Tracker'!$C$5="Male",Table!AD245,Table!AV245)</f>
        <v>11.275530579676257</v>
      </c>
      <c r="I245" s="49">
        <f>IF('Baby Growth Tracker'!$C$5="Male",Table!AE245,Table!AW245)</f>
        <v>12.101599448029539</v>
      </c>
      <c r="J245" s="49">
        <f>IF('Baby Growth Tracker'!$C$5="Male",Table!AF245,Table!AX245)</f>
        <v>13.039389492318502</v>
      </c>
      <c r="K245" s="49">
        <f>IF('Baby Growth Tracker'!$C$5="Male",Table!AG245,Table!AY245)</f>
        <v>13.997760163209747</v>
      </c>
      <c r="L245" s="49">
        <f>IF('Baby Growth Tracker'!$C$5="Male",Table!AH245,Table!AZ245)</f>
        <v>14.631963814903639</v>
      </c>
      <c r="M245" s="49">
        <f>IF('Baby Growth Tracker'!$C$5="Male",Table!AI245,Table!BA245)</f>
        <v>15.071272119783618</v>
      </c>
      <c r="N245" s="49" t="e">
        <f t="shared" si="9"/>
        <v>#N/A</v>
      </c>
      <c r="O245" s="50">
        <v>24.3</v>
      </c>
      <c r="P245" s="52" t="e">
        <f>VLOOKUP(Table!O245,'Baby Growth Tracker'!$D$14:$F$99,3,FALSE)</f>
        <v>#N/A</v>
      </c>
      <c r="Q245" s="49">
        <f>IF('Baby Growth Tracker'!$C$5="Male",Table!AJ245,Table!BB245)</f>
        <v>79.406973454904914</v>
      </c>
      <c r="R245" s="49">
        <f>IF('Baby Growth Tracker'!$C$5="Male",Table!AK245,Table!BC245)</f>
        <v>80.240597325777969</v>
      </c>
      <c r="S245" s="49">
        <f>IF('Baby Growth Tracker'!$C$5="Male",Table!AL245,Table!BD245)</f>
        <v>81.523119305662092</v>
      </c>
      <c r="T245" s="49">
        <f>IF('Baby Growth Tracker'!$C$5="Male",Table!AM245,Table!BE245)</f>
        <v>83.663189069256148</v>
      </c>
      <c r="U245" s="49">
        <f>IF('Baby Growth Tracker'!$C$5="Male",Table!AN245,Table!BF245)</f>
        <v>86.036737403311648</v>
      </c>
      <c r="V245" s="49">
        <f>IF('Baby Growth Tracker'!$C$5="Male",Table!AO245,Table!BG245)</f>
        <v>88.405967255776403</v>
      </c>
      <c r="W245" s="49">
        <f>IF('Baby Growth Tracker'!$C$5="Male",Table!AP245,Table!BH245)</f>
        <v>90.534758711101972</v>
      </c>
      <c r="X245" s="49">
        <f>IF('Baby Growth Tracker'!$C$5="Male",Table!AQ245,Table!BI245)</f>
        <v>91.807174544888625</v>
      </c>
      <c r="Y245" s="49">
        <f>IF('Baby Growth Tracker'!$C$5="Male",Table!AR245,Table!BJ245)</f>
        <v>92.63288595813296</v>
      </c>
      <c r="Z245" s="49" t="e">
        <f t="shared" si="10"/>
        <v>#N/A</v>
      </c>
      <c r="AA245" s="49">
        <v>10.417566089999999</v>
      </c>
      <c r="AB245" s="49">
        <v>10.676200234</v>
      </c>
      <c r="AC245" s="49">
        <v>11.089850200000001</v>
      </c>
      <c r="AD245" s="49">
        <v>11.825313188000003</v>
      </c>
      <c r="AE245" s="49">
        <v>12.713062155999998</v>
      </c>
      <c r="AF245" s="49">
        <v>13.682927565999998</v>
      </c>
      <c r="AG245" s="49">
        <v>14.633526996000001</v>
      </c>
      <c r="AH245" s="49">
        <v>15.240787707999999</v>
      </c>
      <c r="AI245" s="49">
        <v>15.651560654000001</v>
      </c>
      <c r="AJ245" s="49">
        <v>80.867880827767735</v>
      </c>
      <c r="AK245" s="49">
        <v>81.695871781844076</v>
      </c>
      <c r="AL245" s="49">
        <v>82.972271514486422</v>
      </c>
      <c r="AM245" s="49">
        <v>85.108912097091604</v>
      </c>
      <c r="AN245" s="49">
        <v>87.488431397690022</v>
      </c>
      <c r="AO245" s="49">
        <v>89.87369090024491</v>
      </c>
      <c r="AP245" s="49">
        <v>92.025317369716618</v>
      </c>
      <c r="AQ245" s="49">
        <v>93.315138806954749</v>
      </c>
      <c r="AR245" s="49">
        <v>94.153633668894869</v>
      </c>
      <c r="AS245" s="53">
        <v>10.022054637230543</v>
      </c>
      <c r="AT245" s="53">
        <v>10.247544868856879</v>
      </c>
      <c r="AU245" s="53">
        <v>10.612545159391466</v>
      </c>
      <c r="AV245" s="53">
        <v>11.275530579676257</v>
      </c>
      <c r="AW245" s="53">
        <v>12.101599448029539</v>
      </c>
      <c r="AX245" s="53">
        <v>13.039389492318502</v>
      </c>
      <c r="AY245" s="53">
        <v>13.997760163209747</v>
      </c>
      <c r="AZ245" s="53">
        <v>14.631963814903639</v>
      </c>
      <c r="BA245" s="53">
        <v>15.071272119783618</v>
      </c>
      <c r="BB245" s="53">
        <v>79.406973454904914</v>
      </c>
      <c r="BC245" s="53">
        <v>80.240597325777969</v>
      </c>
      <c r="BD245" s="53">
        <v>81.523119305662092</v>
      </c>
      <c r="BE245" s="53">
        <v>83.663189069256148</v>
      </c>
      <c r="BF245" s="53">
        <v>86.036737403311648</v>
      </c>
      <c r="BG245" s="53">
        <v>88.405967255776403</v>
      </c>
      <c r="BH245" s="53">
        <v>90.534758711101972</v>
      </c>
      <c r="BI245" s="53">
        <v>91.807174544888625</v>
      </c>
      <c r="BJ245" s="53">
        <v>92.63288595813296</v>
      </c>
    </row>
    <row r="246" spans="1:62">
      <c r="B246" s="54">
        <f t="shared" si="11"/>
        <v>732</v>
      </c>
      <c r="C246" s="50">
        <v>24.4</v>
      </c>
      <c r="D246" s="52" t="e">
        <f>VLOOKUP(Table!C246,'Baby Growth Tracker'!$D$14:$E$99,2,FALSE)</f>
        <v>#N/A</v>
      </c>
      <c r="E246" s="49">
        <f>IF('Baby Growth Tracker'!$C$5="Male",Table!AA246,Table!AS246)</f>
        <v>10.034459405033356</v>
      </c>
      <c r="F246" s="49">
        <f>IF('Baby Growth Tracker'!$C$5="Male",Table!AB246,Table!AT246)</f>
        <v>10.260238399442951</v>
      </c>
      <c r="G246" s="49">
        <f>IF('Baby Growth Tracker'!$C$5="Male",Table!AC246,Table!AU246)</f>
        <v>10.625742376726878</v>
      </c>
      <c r="H246" s="49">
        <f>IF('Baby Growth Tracker'!$C$5="Male",Table!AD246,Table!AV246)</f>
        <v>11.289760747774078</v>
      </c>
      <c r="I246" s="49">
        <f>IF('Baby Growth Tracker'!$C$5="Male",Table!AE246,Table!AW246)</f>
        <v>12.117337816564994</v>
      </c>
      <c r="J246" s="49">
        <f>IF('Baby Growth Tracker'!$C$5="Male",Table!AF246,Table!AX246)</f>
        <v>13.057149890895351</v>
      </c>
      <c r="K246" s="49">
        <f>IF('Baby Growth Tracker'!$C$5="Male",Table!AG246,Table!AY246)</f>
        <v>14.01794054258038</v>
      </c>
      <c r="L246" s="49">
        <f>IF('Baby Growth Tracker'!$C$5="Male",Table!AH246,Table!AZ246)</f>
        <v>14.653948049876121</v>
      </c>
      <c r="M246" s="49">
        <f>IF('Baby Growth Tracker'!$C$5="Male",Table!AI246,Table!BA246)</f>
        <v>15.094602364118224</v>
      </c>
      <c r="N246" s="49" t="e">
        <f t="shared" si="9"/>
        <v>#N/A</v>
      </c>
      <c r="O246" s="50">
        <v>24.4</v>
      </c>
      <c r="P246" s="52" t="e">
        <f>VLOOKUP(Table!O246,'Baby Growth Tracker'!$D$14:$F$99,3,FALSE)</f>
        <v>#N/A</v>
      </c>
      <c r="Q246" s="49">
        <f>IF('Baby Growth Tracker'!$C$5="Male",Table!AJ246,Table!BB246)</f>
        <v>79.484441374193921</v>
      </c>
      <c r="R246" s="49">
        <f>IF('Baby Growth Tracker'!$C$5="Male",Table!AK246,Table!BC246)</f>
        <v>80.319150039490637</v>
      </c>
      <c r="S246" s="49">
        <f>IF('Baby Growth Tracker'!$C$5="Male",Table!AL246,Table!BD246)</f>
        <v>81.603388318475979</v>
      </c>
      <c r="T246" s="49">
        <f>IF('Baby Growth Tracker'!$C$5="Male",Table!AM246,Table!BE246)</f>
        <v>83.746447509424314</v>
      </c>
      <c r="U246" s="49">
        <f>IF('Baby Growth Tracker'!$C$5="Male",Table!AN246,Table!BF246)</f>
        <v>86.123490714501969</v>
      </c>
      <c r="V246" s="49">
        <f>IF('Baby Growth Tracker'!$C$5="Male",Table!AO246,Table!BG246)</f>
        <v>88.496392026281228</v>
      </c>
      <c r="W246" s="49">
        <f>IF('Baby Growth Tracker'!$C$5="Male",Table!AP246,Table!BH246)</f>
        <v>90.628634122643206</v>
      </c>
      <c r="X246" s="49">
        <f>IF('Baby Growth Tracker'!$C$5="Male",Table!AQ246,Table!BI246)</f>
        <v>91.903179570763157</v>
      </c>
      <c r="Y246" s="49">
        <f>IF('Baby Growth Tracker'!$C$5="Male",Table!AR246,Table!BJ246)</f>
        <v>92.730299401146127</v>
      </c>
      <c r="Z246" s="49" t="e">
        <f t="shared" si="10"/>
        <v>#N/A</v>
      </c>
      <c r="AA246" s="49">
        <v>10.429504144999999</v>
      </c>
      <c r="AB246" s="49">
        <v>10.688356606999999</v>
      </c>
      <c r="AC246" s="49">
        <v>11.102377130000001</v>
      </c>
      <c r="AD246" s="49">
        <v>11.838564924000003</v>
      </c>
      <c r="AE246" s="49">
        <v>12.727303057999997</v>
      </c>
      <c r="AF246" s="49">
        <v>13.698393927999998</v>
      </c>
      <c r="AG246" s="49">
        <v>14.650342348000001</v>
      </c>
      <c r="AH246" s="49">
        <v>15.258541663999999</v>
      </c>
      <c r="AI246" s="49">
        <v>15.669983482000001</v>
      </c>
      <c r="AJ246" s="49">
        <v>80.940214770291078</v>
      </c>
      <c r="AK246" s="49">
        <v>81.769059520183845</v>
      </c>
      <c r="AL246" s="49">
        <v>83.046836807434786</v>
      </c>
      <c r="AM246" s="49">
        <v>85.185949277787643</v>
      </c>
      <c r="AN246" s="49">
        <v>87.568464526455642</v>
      </c>
      <c r="AO246" s="49">
        <v>89.956982488325195</v>
      </c>
      <c r="AP246" s="49">
        <v>92.11176599173649</v>
      </c>
      <c r="AQ246" s="49">
        <v>93.403578383778623</v>
      </c>
      <c r="AR246" s="49">
        <v>94.243406938911718</v>
      </c>
      <c r="AS246" s="53">
        <v>10.034459405033356</v>
      </c>
      <c r="AT246" s="53">
        <v>10.260238399442951</v>
      </c>
      <c r="AU246" s="53">
        <v>10.625742376726878</v>
      </c>
      <c r="AV246" s="53">
        <v>11.289760747774078</v>
      </c>
      <c r="AW246" s="53">
        <v>12.117337816564994</v>
      </c>
      <c r="AX246" s="53">
        <v>13.057149890895351</v>
      </c>
      <c r="AY246" s="53">
        <v>14.01794054258038</v>
      </c>
      <c r="AZ246" s="53">
        <v>14.653948049876121</v>
      </c>
      <c r="BA246" s="53">
        <v>15.094602364118224</v>
      </c>
      <c r="BB246" s="53">
        <v>79.484441374193921</v>
      </c>
      <c r="BC246" s="53">
        <v>80.319150039490637</v>
      </c>
      <c r="BD246" s="53">
        <v>81.603388318475979</v>
      </c>
      <c r="BE246" s="53">
        <v>83.746447509424314</v>
      </c>
      <c r="BF246" s="53">
        <v>86.123490714501969</v>
      </c>
      <c r="BG246" s="53">
        <v>88.496392026281228</v>
      </c>
      <c r="BH246" s="53">
        <v>90.628634122643206</v>
      </c>
      <c r="BI246" s="53">
        <v>91.903179570763157</v>
      </c>
      <c r="BJ246" s="53">
        <v>92.730299401146127</v>
      </c>
    </row>
    <row r="247" spans="1:62">
      <c r="A247" s="49" t="s">
        <v>11</v>
      </c>
      <c r="B247" s="54">
        <f t="shared" si="11"/>
        <v>735</v>
      </c>
      <c r="C247" s="50">
        <v>24.5</v>
      </c>
      <c r="D247" s="52" t="e">
        <f>VLOOKUP(Table!C247,'Baby Growth Tracker'!$D$14:$E$99,2,FALSE)</f>
        <v>#N/A</v>
      </c>
      <c r="E247" s="49">
        <f>IF('Baby Growth Tracker'!$C$5="Male",Table!AA247,Table!AS247)</f>
        <v>10.04880788</v>
      </c>
      <c r="F247" s="49">
        <f>IF('Baby Growth Tracker'!$C$5="Male",Table!AB247,Table!AT247)</f>
        <v>10.27482891</v>
      </c>
      <c r="G247" s="49">
        <f>IF('Baby Growth Tracker'!$C$5="Male",Table!AC247,Table!AU247)</f>
        <v>10.64075987</v>
      </c>
      <c r="H247" s="49">
        <f>IF('Baby Growth Tracker'!$C$5="Male",Table!AD247,Table!AV247)</f>
        <v>11.30566645</v>
      </c>
      <c r="I247" s="49">
        <f>IF('Baby Growth Tracker'!$C$5="Male",Table!AE247,Table!AW247)</f>
        <v>12.134555280000001</v>
      </c>
      <c r="J247" s="49">
        <f>IF('Baby Growth Tracker'!$C$5="Male",Table!AF247,Table!AX247)</f>
        <v>13.07613212</v>
      </c>
      <c r="K247" s="49">
        <f>IF('Baby Growth Tracker'!$C$5="Male",Table!AG247,Table!AY247)</f>
        <v>14.03902484</v>
      </c>
      <c r="L247" s="49">
        <f>IF('Baby Growth Tracker'!$C$5="Male",Table!AH247,Table!AZ247)</f>
        <v>14.676585490000001</v>
      </c>
      <c r="M247" s="49">
        <f>IF('Baby Growth Tracker'!$C$5="Male",Table!AI247,Table!BA247)</f>
        <v>15.11838945</v>
      </c>
      <c r="N247" s="49" t="e">
        <f t="shared" si="9"/>
        <v>#N/A</v>
      </c>
      <c r="O247" s="50">
        <v>24.5</v>
      </c>
      <c r="P247" s="52" t="e">
        <f>VLOOKUP(Table!O247,'Baby Growth Tracker'!$D$14:$F$99,3,FALSE)</f>
        <v>#N/A</v>
      </c>
      <c r="Q247" s="49">
        <f>IF('Baby Growth Tracker'!$C$5="Male",Table!AJ247,Table!BB247)</f>
        <v>79.5597432560035</v>
      </c>
      <c r="R247" s="49">
        <f>IF('Baby Growth Tracker'!$C$5="Male",Table!AK247,Table!BC247)</f>
        <v>80.39390918252667</v>
      </c>
      <c r="S247" s="49">
        <f>IF('Baby Growth Tracker'!$C$5="Male",Table!AL247,Table!BD247)</f>
        <v>81.677517322402238</v>
      </c>
      <c r="T247" s="49">
        <f>IF('Baby Growth Tracker'!$C$5="Male",Table!AM247,Table!BE247)</f>
        <v>83.820066978536161</v>
      </c>
      <c r="U247" s="49">
        <f>IF('Baby Growth Tracker'!$C$5="Male",Table!AN247,Table!BF247)</f>
        <v>86.197316901999997</v>
      </c>
      <c r="V247" s="49">
        <f>IF('Baby Growth Tracker'!$C$5="Male",Table!AO247,Table!BG247)</f>
        <v>88.571209530921152</v>
      </c>
      <c r="W247" s="49">
        <f>IF('Baby Growth Tracker'!$C$5="Male",Table!AP247,Table!BH247)</f>
        <v>90.704991525340546</v>
      </c>
      <c r="X247" s="49">
        <f>IF('Baby Growth Tracker'!$C$5="Male",Table!AQ247,Table!BI247)</f>
        <v>91.980743693395027</v>
      </c>
      <c r="Y247" s="49">
        <f>IF('Baby Growth Tracker'!$C$5="Male",Table!AR247,Table!BJ247)</f>
        <v>92.808759207670221</v>
      </c>
      <c r="Z247" s="49" t="e">
        <f t="shared" si="10"/>
        <v>#N/A</v>
      </c>
      <c r="AA247" s="49">
        <v>10.441442199999999</v>
      </c>
      <c r="AB247" s="49">
        <v>10.700512979999999</v>
      </c>
      <c r="AC247" s="49">
        <v>11.114904060000001</v>
      </c>
      <c r="AD247" s="49">
        <v>11.851816660000001</v>
      </c>
      <c r="AE247" s="49">
        <v>12.74154396</v>
      </c>
      <c r="AF247" s="49">
        <v>13.71386029</v>
      </c>
      <c r="AG247" s="49">
        <v>14.667157700000001</v>
      </c>
      <c r="AH247" s="49">
        <v>15.276295620000001</v>
      </c>
      <c r="AI247" s="49">
        <v>15.68840631</v>
      </c>
      <c r="AJ247" s="49">
        <v>80.9995872983678</v>
      </c>
      <c r="AK247" s="49">
        <v>81.83551817574903</v>
      </c>
      <c r="AL247" s="49">
        <v>83.12258949448649</v>
      </c>
      <c r="AM247" s="49">
        <v>85.27290404353181</v>
      </c>
      <c r="AN247" s="49">
        <v>87.661609338999995</v>
      </c>
      <c r="AO247" s="49">
        <v>90.049845493116365</v>
      </c>
      <c r="AP247" s="49">
        <v>92.198934971201169</v>
      </c>
      <c r="AQ247" s="49">
        <v>93.484908733602182</v>
      </c>
      <c r="AR247" s="49">
        <v>94.319980422495064</v>
      </c>
      <c r="AS247" s="53">
        <v>10.04880788</v>
      </c>
      <c r="AT247" s="53">
        <v>10.27482891</v>
      </c>
      <c r="AU247" s="53">
        <v>10.64075987</v>
      </c>
      <c r="AV247" s="53">
        <v>11.30566645</v>
      </c>
      <c r="AW247" s="53">
        <v>12.134555280000001</v>
      </c>
      <c r="AX247" s="53">
        <v>13.07613212</v>
      </c>
      <c r="AY247" s="53">
        <v>14.03902484</v>
      </c>
      <c r="AZ247" s="53">
        <v>14.676585490000001</v>
      </c>
      <c r="BA247" s="53">
        <v>15.11838945</v>
      </c>
      <c r="BB247" s="53">
        <v>79.5597432560035</v>
      </c>
      <c r="BC247" s="53">
        <v>80.39390918252667</v>
      </c>
      <c r="BD247" s="53">
        <v>81.677517322402238</v>
      </c>
      <c r="BE247" s="53">
        <v>83.820066978536161</v>
      </c>
      <c r="BF247" s="53">
        <v>86.197316901999997</v>
      </c>
      <c r="BG247" s="53">
        <v>88.571209530921152</v>
      </c>
      <c r="BH247" s="53">
        <v>90.704991525340546</v>
      </c>
      <c r="BI247" s="53">
        <v>91.980743693395027</v>
      </c>
      <c r="BJ247" s="53">
        <v>92.808759207670221</v>
      </c>
    </row>
    <row r="248" spans="1:62">
      <c r="B248" s="54">
        <f t="shared" si="11"/>
        <v>738</v>
      </c>
      <c r="C248" s="50">
        <v>24.6</v>
      </c>
      <c r="D248" s="52" t="e">
        <f>VLOOKUP(Table!C248,'Baby Growth Tracker'!$D$14:$E$99,2,FALSE)</f>
        <v>#N/A</v>
      </c>
      <c r="E248" s="49">
        <f>IF('Baby Growth Tracker'!$C$5="Male",Table!AA248,Table!AS248)</f>
        <v>10.061100523</v>
      </c>
      <c r="F248" s="49">
        <f>IF('Baby Growth Tracker'!$C$5="Male",Table!AB248,Table!AT248)</f>
        <v>10.287412433</v>
      </c>
      <c r="G248" s="49">
        <f>IF('Baby Growth Tracker'!$C$5="Male",Table!AC248,Table!AU248)</f>
        <v>10.653850537</v>
      </c>
      <c r="H248" s="49">
        <f>IF('Baby Growth Tracker'!$C$5="Male",Table!AD248,Table!AV248)</f>
        <v>11.319796533</v>
      </c>
      <c r="I248" s="49">
        <f>IF('Baby Growth Tracker'!$C$5="Male",Table!AE248,Table!AW248)</f>
        <v>12.150202242000001</v>
      </c>
      <c r="J248" s="49">
        <f>IF('Baby Growth Tracker'!$C$5="Male",Table!AF248,Table!AX248)</f>
        <v>13.093812367</v>
      </c>
      <c r="K248" s="49">
        <f>IF('Baby Growth Tracker'!$C$5="Male",Table!AG248,Table!AY248)</f>
        <v>14.059138861999999</v>
      </c>
      <c r="L248" s="49">
        <f>IF('Baby Growth Tracker'!$C$5="Male",Table!AH248,Table!AZ248)</f>
        <v>14.698514183</v>
      </c>
      <c r="M248" s="49">
        <f>IF('Baby Growth Tracker'!$C$5="Male",Table!AI248,Table!BA248)</f>
        <v>15.141672588</v>
      </c>
      <c r="N248" s="49" t="e">
        <f t="shared" si="9"/>
        <v>#N/A</v>
      </c>
      <c r="O248" s="50">
        <v>24.6</v>
      </c>
      <c r="P248" s="52" t="e">
        <f>VLOOKUP(Table!O248,'Baby Growth Tracker'!$D$14:$F$99,3,FALSE)</f>
        <v>#N/A</v>
      </c>
      <c r="Q248" s="49">
        <f>IF('Baby Growth Tracker'!$C$5="Male",Table!AJ248,Table!BB248)</f>
        <v>79.637767294881755</v>
      </c>
      <c r="R248" s="49">
        <f>IF('Baby Growth Tracker'!$C$5="Male",Table!AK248,Table!BC248)</f>
        <v>80.47332251754429</v>
      </c>
      <c r="S248" s="49">
        <f>IF('Baby Growth Tracker'!$C$5="Male",Table!AL248,Table!BD248)</f>
        <v>81.759084003094216</v>
      </c>
      <c r="T248" s="49">
        <f>IF('Baby Growth Tracker'!$C$5="Male",Table!AM248,Table!BE248)</f>
        <v>83.905269092814677</v>
      </c>
      <c r="U248" s="49">
        <f>IF('Baby Growth Tracker'!$C$5="Male",Table!AN248,Table!BF248)</f>
        <v>86.286611530199991</v>
      </c>
      <c r="V248" s="49">
        <f>IF('Baby Growth Tracker'!$C$5="Male",Table!AO248,Table!BG248)</f>
        <v>88.664651015735672</v>
      </c>
      <c r="W248" s="49">
        <f>IF('Baby Growth Tracker'!$C$5="Male",Table!AP248,Table!BH248)</f>
        <v>90.802210367568193</v>
      </c>
      <c r="X248" s="49">
        <f>IF('Baby Growth Tracker'!$C$5="Male",Table!AQ248,Table!BI248)</f>
        <v>92.080243055389531</v>
      </c>
      <c r="Y248" s="49">
        <f>IF('Baby Growth Tracker'!$C$5="Male",Table!AR248,Table!BJ248)</f>
        <v>92.909747435208999</v>
      </c>
      <c r="Z248" s="49" t="e">
        <f t="shared" si="10"/>
        <v>#N/A</v>
      </c>
      <c r="AA248" s="49">
        <v>10.453145288999998</v>
      </c>
      <c r="AB248" s="49">
        <v>10.712419217999999</v>
      </c>
      <c r="AC248" s="49">
        <v>11.127160995000001</v>
      </c>
      <c r="AD248" s="49">
        <v>11.864776886000001</v>
      </c>
      <c r="AE248" s="49">
        <v>12.755491839999999</v>
      </c>
      <c r="AF248" s="49">
        <v>13.729063885999999</v>
      </c>
      <c r="AG248" s="49">
        <v>14.683773562000001</v>
      </c>
      <c r="AH248" s="49">
        <v>15.293908463000001</v>
      </c>
      <c r="AI248" s="49">
        <v>15.70673562</v>
      </c>
      <c r="AJ248" s="49">
        <v>81.074092521839873</v>
      </c>
      <c r="AK248" s="49">
        <v>81.91010170255592</v>
      </c>
      <c r="AL248" s="49">
        <v>83.197575523046595</v>
      </c>
      <c r="AM248" s="49">
        <v>85.349316541250786</v>
      </c>
      <c r="AN248" s="49">
        <v>87.740695686799995</v>
      </c>
      <c r="AO248" s="49">
        <v>90.132730999528462</v>
      </c>
      <c r="AP248" s="49">
        <v>92.286184826586791</v>
      </c>
      <c r="AQ248" s="49">
        <v>93.57519238272198</v>
      </c>
      <c r="AR248" s="49">
        <v>94.412401679238855</v>
      </c>
      <c r="AS248" s="53">
        <v>10.061100523</v>
      </c>
      <c r="AT248" s="53">
        <v>10.287412433</v>
      </c>
      <c r="AU248" s="53">
        <v>10.653850537</v>
      </c>
      <c r="AV248" s="53">
        <v>11.319796533</v>
      </c>
      <c r="AW248" s="53">
        <v>12.150202242000001</v>
      </c>
      <c r="AX248" s="53">
        <v>13.093812367</v>
      </c>
      <c r="AY248" s="53">
        <v>14.059138861999999</v>
      </c>
      <c r="AZ248" s="53">
        <v>14.698514183</v>
      </c>
      <c r="BA248" s="53">
        <v>15.141672588</v>
      </c>
      <c r="BB248" s="53">
        <v>79.637767294881755</v>
      </c>
      <c r="BC248" s="53">
        <v>80.47332251754429</v>
      </c>
      <c r="BD248" s="53">
        <v>81.759084003094216</v>
      </c>
      <c r="BE248" s="53">
        <v>83.905269092814677</v>
      </c>
      <c r="BF248" s="53">
        <v>86.286611530199991</v>
      </c>
      <c r="BG248" s="53">
        <v>88.664651015735672</v>
      </c>
      <c r="BH248" s="53">
        <v>90.802210367568193</v>
      </c>
      <c r="BI248" s="53">
        <v>92.080243055389531</v>
      </c>
      <c r="BJ248" s="53">
        <v>92.909747435208999</v>
      </c>
    </row>
    <row r="249" spans="1:62">
      <c r="B249" s="54">
        <f t="shared" si="11"/>
        <v>741</v>
      </c>
      <c r="C249" s="50">
        <v>24.7</v>
      </c>
      <c r="D249" s="52" t="e">
        <f>VLOOKUP(Table!C249,'Baby Growth Tracker'!$D$14:$E$99,2,FALSE)</f>
        <v>#N/A</v>
      </c>
      <c r="E249" s="49">
        <f>IF('Baby Growth Tracker'!$C$5="Male",Table!AA249,Table!AS249)</f>
        <v>10.073354463800001</v>
      </c>
      <c r="F249" s="49">
        <f>IF('Baby Growth Tracker'!$C$5="Male",Table!AB249,Table!AT249)</f>
        <v>10.2999583204</v>
      </c>
      <c r="G249" s="49">
        <f>IF('Baby Growth Tracker'!$C$5="Male",Table!AC249,Table!AU249)</f>
        <v>10.6669053234</v>
      </c>
      <c r="H249" s="49">
        <f>IF('Baby Growth Tracker'!$C$5="Male",Table!AD249,Table!AV249)</f>
        <v>11.3338940605</v>
      </c>
      <c r="I249" s="49">
        <f>IF('Baby Growth Tracker'!$C$5="Male",Table!AE249,Table!AW249)</f>
        <v>12.1658211825</v>
      </c>
      <c r="J249" s="49">
        <f>IF('Baby Growth Tracker'!$C$5="Male",Table!AF249,Table!AX249)</f>
        <v>13.1114705536</v>
      </c>
      <c r="K249" s="49">
        <f>IF('Baby Growth Tracker'!$C$5="Male",Table!AG249,Table!AY249)</f>
        <v>14.0792382129</v>
      </c>
      <c r="L249" s="49">
        <f>IF('Baby Growth Tracker'!$C$5="Male",Table!AH249,Table!AZ249)</f>
        <v>14.720434044300001</v>
      </c>
      <c r="M249" s="49">
        <f>IF('Baby Growth Tracker'!$C$5="Male",Table!AI249,Table!BA249)</f>
        <v>15.164951474900001</v>
      </c>
      <c r="N249" s="49" t="e">
        <f t="shared" si="9"/>
        <v>#N/A</v>
      </c>
      <c r="O249" s="50">
        <v>24.7</v>
      </c>
      <c r="P249" s="52" t="e">
        <f>VLOOKUP(Table!O249,'Baby Growth Tracker'!$D$14:$F$99,3,FALSE)</f>
        <v>#N/A</v>
      </c>
      <c r="Q249" s="49">
        <f>IF('Baby Growth Tracker'!$C$5="Male",Table!AJ249,Table!BB249)</f>
        <v>79.715722245907486</v>
      </c>
      <c r="R249" s="49">
        <f>IF('Baby Growth Tracker'!$C$5="Male",Table!AK249,Table!BC249)</f>
        <v>80.552636386427992</v>
      </c>
      <c r="S249" s="49">
        <f>IF('Baby Growth Tracker'!$C$5="Male",Table!AL249,Table!BD249)</f>
        <v>81.840508071340977</v>
      </c>
      <c r="T249" s="49">
        <f>IF('Baby Growth Tracker'!$C$5="Male",Table!AM249,Table!BE249)</f>
        <v>83.990266137960518</v>
      </c>
      <c r="U249" s="49">
        <f>IF('Baby Growth Tracker'!$C$5="Male",Table!AN249,Table!BF249)</f>
        <v>86.375645481899994</v>
      </c>
      <c r="V249" s="49">
        <f>IF('Baby Growth Tracker'!$C$5="Male",Table!AO249,Table!BG249)</f>
        <v>88.757790304752746</v>
      </c>
      <c r="W249" s="49">
        <f>IF('Baby Growth Tracker'!$C$5="Male",Table!AP249,Table!BH249)</f>
        <v>90.899101348587038</v>
      </c>
      <c r="X249" s="49">
        <f>IF('Baby Growth Tracker'!$C$5="Male",Table!AQ249,Table!BI249)</f>
        <v>92.179404375361386</v>
      </c>
      <c r="Y249" s="49">
        <f>IF('Baby Growth Tracker'!$C$5="Male",Table!AR249,Table!BJ249)</f>
        <v>93.010393050946348</v>
      </c>
      <c r="Z249" s="49" t="e">
        <f t="shared" si="10"/>
        <v>#N/A</v>
      </c>
      <c r="AA249" s="49">
        <v>10.464848377999997</v>
      </c>
      <c r="AB249" s="49">
        <v>10.724325455999999</v>
      </c>
      <c r="AC249" s="49">
        <v>11.13941793</v>
      </c>
      <c r="AD249" s="49">
        <v>11.877737112000002</v>
      </c>
      <c r="AE249" s="49">
        <v>12.769439719999999</v>
      </c>
      <c r="AF249" s="49">
        <v>13.744267481999998</v>
      </c>
      <c r="AG249" s="49">
        <v>14.700389424000001</v>
      </c>
      <c r="AH249" s="49">
        <v>15.311521306000001</v>
      </c>
      <c r="AI249" s="49">
        <v>15.72506493</v>
      </c>
      <c r="AJ249" s="49">
        <v>81.148437354940853</v>
      </c>
      <c r="AK249" s="49">
        <v>81.984523870530595</v>
      </c>
      <c r="AL249" s="49">
        <v>83.272396075582549</v>
      </c>
      <c r="AM249" s="49">
        <v>85.425550433570805</v>
      </c>
      <c r="AN249" s="49">
        <v>87.819581315039997</v>
      </c>
      <c r="AO249" s="49">
        <v>90.215387709983546</v>
      </c>
      <c r="AP249" s="49">
        <v>92.37317710766591</v>
      </c>
      <c r="AQ249" s="49">
        <v>93.665200222279481</v>
      </c>
      <c r="AR249" s="49">
        <v>94.504535041472437</v>
      </c>
      <c r="AS249" s="53">
        <v>10.073354463800001</v>
      </c>
      <c r="AT249" s="53">
        <v>10.2999583204</v>
      </c>
      <c r="AU249" s="53">
        <v>10.6669053234</v>
      </c>
      <c r="AV249" s="53">
        <v>11.3338940605</v>
      </c>
      <c r="AW249" s="53">
        <v>12.1658211825</v>
      </c>
      <c r="AX249" s="53">
        <v>13.1114705536</v>
      </c>
      <c r="AY249" s="53">
        <v>14.0792382129</v>
      </c>
      <c r="AZ249" s="53">
        <v>14.720434044300001</v>
      </c>
      <c r="BA249" s="53">
        <v>15.164951474900001</v>
      </c>
      <c r="BB249" s="53">
        <v>79.715722245907486</v>
      </c>
      <c r="BC249" s="53">
        <v>80.552636386427992</v>
      </c>
      <c r="BD249" s="53">
        <v>81.840508071340977</v>
      </c>
      <c r="BE249" s="53">
        <v>83.990266137960518</v>
      </c>
      <c r="BF249" s="53">
        <v>86.375645481899994</v>
      </c>
      <c r="BG249" s="53">
        <v>88.757790304752746</v>
      </c>
      <c r="BH249" s="53">
        <v>90.899101348587038</v>
      </c>
      <c r="BI249" s="53">
        <v>92.179404375361386</v>
      </c>
      <c r="BJ249" s="53">
        <v>93.010393050946348</v>
      </c>
    </row>
    <row r="250" spans="1:62">
      <c r="B250" s="54">
        <f t="shared" si="11"/>
        <v>744</v>
      </c>
      <c r="C250" s="50">
        <v>24.8</v>
      </c>
      <c r="D250" s="52" t="e">
        <f>VLOOKUP(Table!C250,'Baby Growth Tracker'!$D$14:$E$99,2,FALSE)</f>
        <v>#N/A</v>
      </c>
      <c r="E250" s="49">
        <f>IF('Baby Growth Tracker'!$C$5="Male",Table!AA250,Table!AS250)</f>
        <v>10.085570369720001</v>
      </c>
      <c r="F250" s="49">
        <f>IF('Baby Growth Tracker'!$C$5="Male",Table!AB250,Table!AT250)</f>
        <v>10.312467238349999</v>
      </c>
      <c r="G250" s="49">
        <f>IF('Baby Growth Tracker'!$C$5="Male",Table!AC250,Table!AU250)</f>
        <v>10.67992489397</v>
      </c>
      <c r="H250" s="49">
        <f>IF('Baby Growth Tracker'!$C$5="Male",Table!AD250,Table!AV250)</f>
        <v>11.34795969636</v>
      </c>
      <c r="I250" s="49">
        <f>IF('Baby Growth Tracker'!$C$5="Male",Table!AE250,Table!AW250)</f>
        <v>12.181412767159999</v>
      </c>
      <c r="J250" s="49">
        <f>IF('Baby Growth Tracker'!$C$5="Male",Table!AF250,Table!AX250)</f>
        <v>13.129107351970001</v>
      </c>
      <c r="K250" s="49">
        <f>IF('Baby Growth Tracker'!$C$5="Male",Table!AG250,Table!AY250)</f>
        <v>14.099323577590001</v>
      </c>
      <c r="L250" s="49">
        <f>IF('Baby Growth Tracker'!$C$5="Male",Table!AH250,Table!AZ250)</f>
        <v>14.7423457717</v>
      </c>
      <c r="M250" s="49">
        <f>IF('Baby Growth Tracker'!$C$5="Male",Table!AI250,Table!BA250)</f>
        <v>15.188226820040001</v>
      </c>
      <c r="N250" s="49" t="e">
        <f t="shared" si="9"/>
        <v>#N/A</v>
      </c>
      <c r="O250" s="50">
        <v>24.8</v>
      </c>
      <c r="P250" s="52" t="e">
        <f>VLOOKUP(Table!O250,'Baby Growth Tracker'!$D$14:$F$99,3,FALSE)</f>
        <v>#N/A</v>
      </c>
      <c r="Q250" s="49">
        <f>IF('Baby Growth Tracker'!$C$5="Male",Table!AJ250,Table!BB250)</f>
        <v>79.793601713791688</v>
      </c>
      <c r="R250" s="49">
        <f>IF('Baby Growth Tracker'!$C$5="Male",Table!AK250,Table!BC250)</f>
        <v>80.631845164468345</v>
      </c>
      <c r="S250" s="49">
        <f>IF('Baby Growth Tracker'!$C$5="Male",Table!AL250,Table!BD250)</f>
        <v>81.921784966455036</v>
      </c>
      <c r="T250" s="49">
        <f>IF('Baby Growth Tracker'!$C$5="Male",Table!AM250,Table!BE250)</f>
        <v>84.075055010512969</v>
      </c>
      <c r="U250" s="49">
        <f>IF('Baby Growth Tracker'!$C$5="Male",Table!AN250,Table!BF250)</f>
        <v>86.464416822700997</v>
      </c>
      <c r="V250" s="49">
        <f>IF('Baby Growth Tracker'!$C$5="Male",Table!AO250,Table!BG250)</f>
        <v>88.850626183000912</v>
      </c>
      <c r="W250" s="49">
        <f>IF('Baby Growth Tracker'!$C$5="Male",Table!AP250,Table!BH250)</f>
        <v>90.995663535616217</v>
      </c>
      <c r="X250" s="49">
        <f>IF('Baby Growth Tracker'!$C$5="Male",Table!AQ250,Table!BI250)</f>
        <v>92.278226730709306</v>
      </c>
      <c r="Y250" s="49">
        <f>IF('Baby Growth Tracker'!$C$5="Male",Table!AR250,Table!BJ250)</f>
        <v>93.110695077156805</v>
      </c>
      <c r="Z250" s="49" t="e">
        <f t="shared" si="10"/>
        <v>#N/A</v>
      </c>
      <c r="AA250" s="49">
        <v>10.476551466999997</v>
      </c>
      <c r="AB250" s="49">
        <v>10.736231693999999</v>
      </c>
      <c r="AC250" s="49">
        <v>11.151674865</v>
      </c>
      <c r="AD250" s="49">
        <v>11.890697338000003</v>
      </c>
      <c r="AE250" s="49">
        <v>12.783387599999999</v>
      </c>
      <c r="AF250" s="49">
        <v>13.759471077999997</v>
      </c>
      <c r="AG250" s="49">
        <v>14.717005286000001</v>
      </c>
      <c r="AH250" s="49">
        <v>15.329134149000001</v>
      </c>
      <c r="AI250" s="49">
        <v>15.743394240000001</v>
      </c>
      <c r="AJ250" s="49">
        <v>81.222623292836559</v>
      </c>
      <c r="AK250" s="49">
        <v>82.058786153399254</v>
      </c>
      <c r="AL250" s="49">
        <v>83.347052613666051</v>
      </c>
      <c r="AM250" s="49">
        <v>85.50160719713918</v>
      </c>
      <c r="AN250" s="49">
        <v>87.898267732092989</v>
      </c>
      <c r="AO250" s="49">
        <v>90.297817141504709</v>
      </c>
      <c r="AP250" s="49">
        <v>92.459913292730832</v>
      </c>
      <c r="AQ250" s="49">
        <v>93.754933678135075</v>
      </c>
      <c r="AR250" s="49">
        <v>94.596381887319311</v>
      </c>
      <c r="AS250" s="53">
        <v>10.085570369720001</v>
      </c>
      <c r="AT250" s="53">
        <v>10.312467238349999</v>
      </c>
      <c r="AU250" s="53">
        <v>10.67992489397</v>
      </c>
      <c r="AV250" s="53">
        <v>11.34795969636</v>
      </c>
      <c r="AW250" s="53">
        <v>12.181412767159999</v>
      </c>
      <c r="AX250" s="53">
        <v>13.129107351970001</v>
      </c>
      <c r="AY250" s="53">
        <v>14.099323577590001</v>
      </c>
      <c r="AZ250" s="53">
        <v>14.7423457717</v>
      </c>
      <c r="BA250" s="53">
        <v>15.188226820040001</v>
      </c>
      <c r="BB250" s="53">
        <v>79.793601713791688</v>
      </c>
      <c r="BC250" s="53">
        <v>80.631845164468345</v>
      </c>
      <c r="BD250" s="53">
        <v>81.921784966455036</v>
      </c>
      <c r="BE250" s="53">
        <v>84.075055010512969</v>
      </c>
      <c r="BF250" s="53">
        <v>86.464416822700997</v>
      </c>
      <c r="BG250" s="53">
        <v>88.850626183000912</v>
      </c>
      <c r="BH250" s="53">
        <v>90.995663535616217</v>
      </c>
      <c r="BI250" s="53">
        <v>92.278226730709306</v>
      </c>
      <c r="BJ250" s="53">
        <v>93.110695077156805</v>
      </c>
    </row>
    <row r="251" spans="1:62">
      <c r="B251" s="54">
        <f t="shared" si="11"/>
        <v>747</v>
      </c>
      <c r="C251" s="50">
        <v>24.9</v>
      </c>
      <c r="D251" s="52" t="e">
        <f>VLOOKUP(Table!C251,'Baby Growth Tracker'!$D$14:$E$99,2,FALSE)</f>
        <v>#N/A</v>
      </c>
      <c r="E251" s="49">
        <f>IF('Baby Growth Tracker'!$C$5="Male",Table!AA251,Table!AS251)</f>
        <v>10.097748902095001</v>
      </c>
      <c r="F251" s="49">
        <f>IF('Baby Growth Tracker'!$C$5="Male",Table!AB251,Table!AT251)</f>
        <v>10.324939846872999</v>
      </c>
      <c r="G251" s="49">
        <f>IF('Baby Growth Tracker'!$C$5="Male",Table!AC251,Table!AU251)</f>
        <v>10.692909907111</v>
      </c>
      <c r="H251" s="49">
        <f>IF('Baby Growth Tracker'!$C$5="Male",Table!AD251,Table!AV251)</f>
        <v>11.361994097608999</v>
      </c>
      <c r="I251" s="49">
        <f>IF('Baby Growth Tracker'!$C$5="Male",Table!AE251,Table!AW251)</f>
        <v>12.196977654201</v>
      </c>
      <c r="J251" s="49">
        <f>IF('Baby Growth Tracker'!$C$5="Male",Table!AF251,Table!AX251)</f>
        <v>13.14672342611</v>
      </c>
      <c r="K251" s="49">
        <f>IF('Baby Growth Tracker'!$C$5="Male",Table!AG251,Table!AY251)</f>
        <v>14.119395632012001</v>
      </c>
      <c r="L251" s="49">
        <f>IF('Baby Growth Tracker'!$C$5="Male",Table!AH251,Table!AZ251)</f>
        <v>14.764250053526</v>
      </c>
      <c r="M251" s="49">
        <f>IF('Baby Growth Tracker'!$C$5="Male",Table!AI251,Table!BA251)</f>
        <v>15.211499322933001</v>
      </c>
      <c r="N251" s="49" t="e">
        <f t="shared" si="9"/>
        <v>#N/A</v>
      </c>
      <c r="O251" s="50">
        <v>24.9</v>
      </c>
      <c r="P251" s="52" t="e">
        <f>VLOOKUP(Table!O251,'Baby Growth Tracker'!$D$14:$F$99,3,FALSE)</f>
        <v>#N/A</v>
      </c>
      <c r="Q251" s="49">
        <f>IF('Baby Growth Tracker'!$C$5="Male",Table!AJ251,Table!BB251)</f>
        <v>79.871399442598147</v>
      </c>
      <c r="R251" s="49">
        <f>IF('Baby Growth Tracker'!$C$5="Male",Table!AK251,Table!BC251)</f>
        <v>80.710943351285465</v>
      </c>
      <c r="S251" s="49">
        <f>IF('Baby Growth Tracker'!$C$5="Male",Table!AL251,Table!BD251)</f>
        <v>82.002910231537982</v>
      </c>
      <c r="T251" s="49">
        <f>IF('Baby Growth Tracker'!$C$5="Male",Table!AM251,Table!BE251)</f>
        <v>84.159632683283689</v>
      </c>
      <c r="U251" s="49">
        <f>IF('Baby Growth Tracker'!$C$5="Male",Table!AN251,Table!BF251)</f>
        <v>86.552923673500999</v>
      </c>
      <c r="V251" s="49">
        <f>IF('Baby Growth Tracker'!$C$5="Male",Table!AO251,Table!BG251)</f>
        <v>88.943157479490935</v>
      </c>
      <c r="W251" s="49">
        <f>IF('Baby Growth Tracker'!$C$5="Male",Table!AP251,Table!BH251)</f>
        <v>91.091896037592718</v>
      </c>
      <c r="X251" s="49">
        <f>IF('Baby Growth Tracker'!$C$5="Male",Table!AQ251,Table!BI251)</f>
        <v>92.376709242664802</v>
      </c>
      <c r="Y251" s="49">
        <f>IF('Baby Growth Tracker'!$C$5="Male",Table!AR251,Table!BJ251)</f>
        <v>93.210652582680382</v>
      </c>
      <c r="Z251" s="49" t="e">
        <f t="shared" si="10"/>
        <v>#N/A</v>
      </c>
      <c r="AA251" s="49">
        <v>10.488254555999996</v>
      </c>
      <c r="AB251" s="49">
        <v>10.748137931999999</v>
      </c>
      <c r="AC251" s="49">
        <v>11.1639318</v>
      </c>
      <c r="AD251" s="49">
        <v>11.903657564000003</v>
      </c>
      <c r="AE251" s="49">
        <v>12.797335479999999</v>
      </c>
      <c r="AF251" s="49">
        <v>13.774674673999996</v>
      </c>
      <c r="AG251" s="49">
        <v>14.733621148000001</v>
      </c>
      <c r="AH251" s="49">
        <v>15.346746992000002</v>
      </c>
      <c r="AI251" s="49">
        <v>15.761723550000001</v>
      </c>
      <c r="AJ251" s="49">
        <v>81.296651807109185</v>
      </c>
      <c r="AK251" s="49">
        <v>82.132890000164437</v>
      </c>
      <c r="AL251" s="49">
        <v>83.421546572733547</v>
      </c>
      <c r="AM251" s="49">
        <v>85.577488281459651</v>
      </c>
      <c r="AN251" s="49">
        <v>87.976756420683884</v>
      </c>
      <c r="AO251" s="49">
        <v>90.380020790237637</v>
      </c>
      <c r="AP251" s="49">
        <v>92.546394846522901</v>
      </c>
      <c r="AQ251" s="49">
        <v>93.844394168385108</v>
      </c>
      <c r="AR251" s="49">
        <v>94.687943591455905</v>
      </c>
      <c r="AS251" s="53">
        <v>10.097748902095001</v>
      </c>
      <c r="AT251" s="53">
        <v>10.324939846872999</v>
      </c>
      <c r="AU251" s="53">
        <v>10.692909907111</v>
      </c>
      <c r="AV251" s="53">
        <v>11.361994097608999</v>
      </c>
      <c r="AW251" s="53">
        <v>12.196977654201</v>
      </c>
      <c r="AX251" s="53">
        <v>13.14672342611</v>
      </c>
      <c r="AY251" s="53">
        <v>14.119395632012001</v>
      </c>
      <c r="AZ251" s="53">
        <v>14.764250053526</v>
      </c>
      <c r="BA251" s="53">
        <v>15.211499322933001</v>
      </c>
      <c r="BB251" s="53">
        <v>79.871399442598147</v>
      </c>
      <c r="BC251" s="53">
        <v>80.710943351285465</v>
      </c>
      <c r="BD251" s="53">
        <v>82.002910231537982</v>
      </c>
      <c r="BE251" s="53">
        <v>84.159632683283689</v>
      </c>
      <c r="BF251" s="53">
        <v>86.552923673500999</v>
      </c>
      <c r="BG251" s="53">
        <v>88.943157479490935</v>
      </c>
      <c r="BH251" s="53">
        <v>91.091896037592718</v>
      </c>
      <c r="BI251" s="53">
        <v>92.376709242664802</v>
      </c>
      <c r="BJ251" s="53">
        <v>93.210652582680382</v>
      </c>
    </row>
    <row r="252" spans="1:62">
      <c r="A252" s="49" t="s">
        <v>11</v>
      </c>
      <c r="B252" s="54">
        <f t="shared" si="11"/>
        <v>750</v>
      </c>
      <c r="C252" s="50">
        <v>25</v>
      </c>
      <c r="D252" s="52" t="e">
        <f>VLOOKUP(Table!C252,'Baby Growth Tracker'!$D$14:$E$99,2,FALSE)</f>
        <v>#N/A</v>
      </c>
      <c r="E252" s="49">
        <f>IF('Baby Growth Tracker'!$C$5="Male",Table!AA252,Table!AS252)</f>
        <v>10.109890716308801</v>
      </c>
      <c r="F252" s="49">
        <f>IF('Baby Growth Tracker'!$C$5="Male",Table!AB252,Table!AT252)</f>
        <v>10.337376799900898</v>
      </c>
      <c r="G252" s="49">
        <f>IF('Baby Growth Tracker'!$C$5="Male",Table!AC252,Table!AU252)</f>
        <v>10.705861014895399</v>
      </c>
      <c r="H252" s="49">
        <f>IF('Baby Growth Tracker'!$C$5="Male",Table!AD252,Table!AV252)</f>
        <v>11.3759979144927</v>
      </c>
      <c r="I252" s="49">
        <f>IF('Baby Growth Tracker'!$C$5="Male",Table!AE252,Table!AW252)</f>
        <v>12.2125164944615</v>
      </c>
      <c r="J252" s="49">
        <f>IF('Baby Growth Tracker'!$C$5="Male",Table!AF252,Table!AX252)</f>
        <v>13.164319431915601</v>
      </c>
      <c r="K252" s="49">
        <f>IF('Baby Growth Tracker'!$C$5="Male",Table!AG252,Table!AY252)</f>
        <v>14.1394550432359</v>
      </c>
      <c r="L252" s="49">
        <f>IF('Baby Growth Tracker'!$C$5="Male",Table!AH252,Table!AZ252)</f>
        <v>14.7861475687126</v>
      </c>
      <c r="M252" s="49">
        <f>IF('Baby Growth Tracker'!$C$5="Male",Table!AI252,Table!BA252)</f>
        <v>15.234769673350602</v>
      </c>
      <c r="N252" s="49" t="e">
        <f t="shared" si="9"/>
        <v>#N/A</v>
      </c>
      <c r="O252" s="50">
        <v>25</v>
      </c>
      <c r="P252" s="52" t="e">
        <f>VLOOKUP(Table!O252,'Baby Growth Tracker'!$D$14:$F$99,3,FALSE)</f>
        <v>#N/A</v>
      </c>
      <c r="Q252" s="49">
        <f>IF('Baby Growth Tracker'!$C$5="Male",Table!AJ252,Table!BB252)</f>
        <v>79.949109314351787</v>
      </c>
      <c r="R252" s="49">
        <f>IF('Baby Growth Tracker'!$C$5="Male",Table!AK252,Table!BC252)</f>
        <v>80.789925569626135</v>
      </c>
      <c r="S252" s="49">
        <f>IF('Baby Growth Tracker'!$C$5="Male",Table!AL252,Table!BD252)</f>
        <v>82.08387951254619</v>
      </c>
      <c r="T252" s="49">
        <f>IF('Baby Growth Tracker'!$C$5="Male",Table!AM252,Table!BE252)</f>
        <v>84.243996204800979</v>
      </c>
      <c r="U252" s="49">
        <f>IF('Baby Growth Tracker'!$C$5="Male",Table!AN252,Table!BF252)</f>
        <v>86.641164210237179</v>
      </c>
      <c r="V252" s="49">
        <f>IF('Baby Growth Tracker'!$C$5="Male",Table!AO252,Table!BG252)</f>
        <v>89.03538306710449</v>
      </c>
      <c r="W252" s="49">
        <f>IF('Baby Growth Tracker'!$C$5="Male",Table!AP252,Table!BH252)</f>
        <v>91.187798005045209</v>
      </c>
      <c r="X252" s="49">
        <f>IF('Baby Growth Tracker'!$C$5="Male",Table!AQ252,Table!BI252)</f>
        <v>92.474851076084477</v>
      </c>
      <c r="Y252" s="49">
        <f>IF('Baby Growth Tracker'!$C$5="Male",Table!AR252,Table!BJ252)</f>
        <v>93.310264682631242</v>
      </c>
      <c r="Z252" s="49" t="e">
        <f t="shared" si="10"/>
        <v>#N/A</v>
      </c>
      <c r="AA252" s="49">
        <v>10.499957644999999</v>
      </c>
      <c r="AB252" s="49">
        <v>10.76004417</v>
      </c>
      <c r="AC252" s="49">
        <v>11.176188735</v>
      </c>
      <c r="AD252" s="49">
        <v>11.91661779</v>
      </c>
      <c r="AE252" s="49">
        <v>12.811283360000001</v>
      </c>
      <c r="AF252" s="49">
        <v>13.789878269999999</v>
      </c>
      <c r="AG252" s="49">
        <v>14.750237009999999</v>
      </c>
      <c r="AH252" s="49">
        <v>15.364359835</v>
      </c>
      <c r="AI252" s="49">
        <v>15.78005286</v>
      </c>
      <c r="AJ252" s="49">
        <v>81.370524346090363</v>
      </c>
      <c r="AK252" s="49">
        <v>82.206836835540088</v>
      </c>
      <c r="AL252" s="49">
        <v>83.495879362647187</v>
      </c>
      <c r="AM252" s="49">
        <v>85.653195109575861</v>
      </c>
      <c r="AN252" s="49">
        <v>88.05504883858076</v>
      </c>
      <c r="AO252" s="49">
        <v>90.462000132022709</v>
      </c>
      <c r="AP252" s="49">
        <v>92.632623220600905</v>
      </c>
      <c r="AQ252" s="49">
        <v>93.93358310357057</v>
      </c>
      <c r="AR252" s="49">
        <v>94.779221525203127</v>
      </c>
      <c r="AS252" s="53">
        <v>10.109890716308801</v>
      </c>
      <c r="AT252" s="53">
        <v>10.337376799900898</v>
      </c>
      <c r="AU252" s="53">
        <v>10.705861014895399</v>
      </c>
      <c r="AV252" s="53">
        <v>11.3759979144927</v>
      </c>
      <c r="AW252" s="53">
        <v>12.2125164944615</v>
      </c>
      <c r="AX252" s="53">
        <v>13.164319431915601</v>
      </c>
      <c r="AY252" s="53">
        <v>14.1394550432359</v>
      </c>
      <c r="AZ252" s="53">
        <v>14.7861475687126</v>
      </c>
      <c r="BA252" s="53">
        <v>15.234769673350602</v>
      </c>
      <c r="BB252" s="53">
        <v>79.949109314351787</v>
      </c>
      <c r="BC252" s="53">
        <v>80.789925569626135</v>
      </c>
      <c r="BD252" s="53">
        <v>82.08387951254619</v>
      </c>
      <c r="BE252" s="53">
        <v>84.243996204800979</v>
      </c>
      <c r="BF252" s="53">
        <v>86.641164210237179</v>
      </c>
      <c r="BG252" s="53">
        <v>89.03538306710449</v>
      </c>
      <c r="BH252" s="53">
        <v>91.187798005045209</v>
      </c>
      <c r="BI252" s="53">
        <v>92.474851076084477</v>
      </c>
      <c r="BJ252" s="53">
        <v>93.310264682631242</v>
      </c>
    </row>
    <row r="253" spans="1:62">
      <c r="B253" s="54">
        <f t="shared" si="11"/>
        <v>753</v>
      </c>
      <c r="C253" s="50">
        <v>25.1</v>
      </c>
      <c r="D253" s="52" t="e">
        <f>VLOOKUP(Table!C253,'Baby Growth Tracker'!$D$14:$E$99,2,FALSE)</f>
        <v>#N/A</v>
      </c>
      <c r="E253" s="49">
        <f>IF('Baby Growth Tracker'!$C$5="Male",Table!AA253,Table!AS253)</f>
        <v>10.121996461827651</v>
      </c>
      <c r="F253" s="49">
        <f>IF('Baby Growth Tracker'!$C$5="Male",Table!AB253,Table!AT253)</f>
        <v>10.349778745310299</v>
      </c>
      <c r="G253" s="49">
        <f>IF('Baby Growth Tracker'!$C$5="Male",Table!AC253,Table!AU253)</f>
        <v>10.718778863107149</v>
      </c>
      <c r="H253" s="49">
        <f>IF('Baby Growth Tracker'!$C$5="Male",Table!AD253,Table!AV253)</f>
        <v>11.38997179052096</v>
      </c>
      <c r="I253" s="49">
        <f>IF('Baby Growth Tracker'!$C$5="Male",Table!AE253,Table!AW253)</f>
        <v>12.228029931453641</v>
      </c>
      <c r="J253" s="49">
        <f>IF('Baby Growth Tracker'!$C$5="Male",Table!AF253,Table!AX253)</f>
        <v>13.181896017243371</v>
      </c>
      <c r="K253" s="49">
        <f>IF('Baby Growth Tracker'!$C$5="Male",Table!AG253,Table!AY253)</f>
        <v>14.15950246953488</v>
      </c>
      <c r="L253" s="49">
        <f>IF('Baby Growth Tracker'!$C$5="Male",Table!AH253,Table!AZ253)</f>
        <v>14.808038986884981</v>
      </c>
      <c r="M253" s="49">
        <f>IF('Baby Growth Tracker'!$C$5="Male",Table!AI253,Table!BA253)</f>
        <v>15.258038551408102</v>
      </c>
      <c r="N253" s="49" t="e">
        <f t="shared" si="9"/>
        <v>#N/A</v>
      </c>
      <c r="O253" s="50">
        <v>25.1</v>
      </c>
      <c r="P253" s="52" t="e">
        <f>VLOOKUP(Table!O253,'Baby Growth Tracker'!$D$14:$F$99,3,FALSE)</f>
        <v>#N/A</v>
      </c>
      <c r="Q253" s="49">
        <f>IF('Baby Growth Tracker'!$C$5="Male",Table!AJ253,Table!BB253)</f>
        <v>80.026725347649247</v>
      </c>
      <c r="R253" s="49">
        <f>IF('Baby Growth Tracker'!$C$5="Male",Table!AK253,Table!BC253)</f>
        <v>80.868786564161269</v>
      </c>
      <c r="S253" s="49">
        <f>IF('Baby Growth Tracker'!$C$5="Male",Table!AL253,Table!BD253)</f>
        <v>82.164688557353344</v>
      </c>
      <c r="T253" s="49">
        <f>IF('Baby Growth Tracker'!$C$5="Male",Table!AM253,Table!BE253)</f>
        <v>84.328142698744543</v>
      </c>
      <c r="U253" s="49">
        <f>IF('Baby Growth Tracker'!$C$5="Male",Table!AN253,Table!BF253)</f>
        <v>86.729136663613573</v>
      </c>
      <c r="V253" s="49">
        <f>IF('Baby Growth Tracker'!$C$5="Male",Table!AO253,Table!BG253)</f>
        <v>89.127301862468045</v>
      </c>
      <c r="W253" s="49">
        <f>IF('Baby Growth Tracker'!$C$5="Male",Table!AP253,Table!BH253)</f>
        <v>91.283368629958588</v>
      </c>
      <c r="X253" s="49">
        <f>IF('Baby Growth Tracker'!$C$5="Male",Table!AQ253,Table!BI253)</f>
        <v>92.572651439239806</v>
      </c>
      <c r="Y253" s="49">
        <f>IF('Baby Growth Tracker'!$C$5="Male",Table!AR253,Table!BJ253)</f>
        <v>93.409530538109635</v>
      </c>
      <c r="Z253" s="49" t="e">
        <f t="shared" si="10"/>
        <v>#N/A</v>
      </c>
      <c r="AA253" s="49">
        <v>10.511660733999999</v>
      </c>
      <c r="AB253" s="49">
        <v>10.771950408</v>
      </c>
      <c r="AC253" s="49">
        <v>11.18844567</v>
      </c>
      <c r="AD253" s="49">
        <v>11.929578016000001</v>
      </c>
      <c r="AE253" s="49">
        <v>12.825231240000001</v>
      </c>
      <c r="AF253" s="49">
        <v>13.805081866</v>
      </c>
      <c r="AG253" s="49">
        <v>14.766852871999999</v>
      </c>
      <c r="AH253" s="49">
        <v>15.381972678</v>
      </c>
      <c r="AI253" s="49">
        <v>15.79838217</v>
      </c>
      <c r="AJ253" s="49">
        <v>81.444242335200471</v>
      </c>
      <c r="AK253" s="49">
        <v>82.280628060385538</v>
      </c>
      <c r="AL253" s="49">
        <v>83.570052368245584</v>
      </c>
      <c r="AM253" s="49">
        <v>85.728729078735341</v>
      </c>
      <c r="AN253" s="49">
        <v>88.133146419264023</v>
      </c>
      <c r="AO253" s="49">
        <v>90.543756622949573</v>
      </c>
      <c r="AP253" s="49">
        <v>92.718599853701519</v>
      </c>
      <c r="AQ253" s="49">
        <v>94.022501886885621</v>
      </c>
      <c r="AR253" s="49">
        <v>94.870217056623858</v>
      </c>
      <c r="AS253" s="53">
        <v>10.121996461827651</v>
      </c>
      <c r="AT253" s="53">
        <v>10.349778745310299</v>
      </c>
      <c r="AU253" s="53">
        <v>10.718778863107149</v>
      </c>
      <c r="AV253" s="53">
        <v>11.38997179052096</v>
      </c>
      <c r="AW253" s="53">
        <v>12.228029931453641</v>
      </c>
      <c r="AX253" s="53">
        <v>13.181896017243371</v>
      </c>
      <c r="AY253" s="53">
        <v>14.15950246953488</v>
      </c>
      <c r="AZ253" s="53">
        <v>14.808038986884981</v>
      </c>
      <c r="BA253" s="53">
        <v>15.258038551408102</v>
      </c>
      <c r="BB253" s="53">
        <v>80.026725347649247</v>
      </c>
      <c r="BC253" s="53">
        <v>80.868786564161269</v>
      </c>
      <c r="BD253" s="53">
        <v>82.164688557353344</v>
      </c>
      <c r="BE253" s="53">
        <v>84.328142698744543</v>
      </c>
      <c r="BF253" s="53">
        <v>86.729136663613573</v>
      </c>
      <c r="BG253" s="53">
        <v>89.127301862468045</v>
      </c>
      <c r="BH253" s="53">
        <v>91.283368629958588</v>
      </c>
      <c r="BI253" s="53">
        <v>92.572651439239806</v>
      </c>
      <c r="BJ253" s="53">
        <v>93.409530538109635</v>
      </c>
    </row>
    <row r="254" spans="1:62">
      <c r="B254" s="54">
        <f t="shared" si="11"/>
        <v>756</v>
      </c>
      <c r="C254" s="50">
        <v>25.2</v>
      </c>
      <c r="D254" s="52" t="e">
        <f>VLOOKUP(Table!C254,'Baby Growth Tracker'!$D$14:$E$99,2,FALSE)</f>
        <v>#N/A</v>
      </c>
      <c r="E254" s="49">
        <f>IF('Baby Growth Tracker'!$C$5="Male",Table!AA254,Table!AS254)</f>
        <v>10.134066782233761</v>
      </c>
      <c r="F254" s="49">
        <f>IF('Baby Growth Tracker'!$C$5="Male",Table!AB254,Table!AT254)</f>
        <v>10.3621463249582</v>
      </c>
      <c r="G254" s="49">
        <f>IF('Baby Growth Tracker'!$C$5="Male",Table!AC254,Table!AU254)</f>
        <v>10.731664091281672</v>
      </c>
      <c r="H254" s="49">
        <f>IF('Baby Growth Tracker'!$C$5="Male",Table!AD254,Table!AV254)</f>
        <v>11.403916362515018</v>
      </c>
      <c r="I254" s="49">
        <f>IF('Baby Growth Tracker'!$C$5="Male",Table!AE254,Table!AW254)</f>
        <v>12.243518601419002</v>
      </c>
      <c r="J254" s="49">
        <f>IF('Baby Growth Tracker'!$C$5="Male",Table!AF254,Table!AX254)</f>
        <v>13.19945382197597</v>
      </c>
      <c r="K254" s="49">
        <f>IF('Baby Growth Tracker'!$C$5="Male",Table!AG254,Table!AY254)</f>
        <v>14.179538560460291</v>
      </c>
      <c r="L254" s="49">
        <f>IF('Baby Growth Tracker'!$C$5="Male",Table!AH254,Table!AZ254)</f>
        <v>14.829924968440288</v>
      </c>
      <c r="M254" s="49">
        <f>IF('Baby Growth Tracker'!$C$5="Male",Table!AI254,Table!BA254)</f>
        <v>15.28130662764911</v>
      </c>
      <c r="N254" s="49" t="e">
        <f t="shared" si="9"/>
        <v>#N/A</v>
      </c>
      <c r="O254" s="50">
        <v>25.2</v>
      </c>
      <c r="P254" s="52" t="e">
        <f>VLOOKUP(Table!O254,'Baby Growth Tracker'!$D$14:$F$99,3,FALSE)</f>
        <v>#N/A</v>
      </c>
      <c r="Q254" s="49">
        <f>IF('Baby Growth Tracker'!$C$5="Male",Table!AJ254,Table!BB254)</f>
        <v>80.104241696271032</v>
      </c>
      <c r="R254" s="49">
        <f>IF('Baby Growth Tracker'!$C$5="Male",Table!AK254,Table!BC254)</f>
        <v>80.947521200283461</v>
      </c>
      <c r="S254" s="49">
        <f>IF('Baby Growth Tracker'!$C$5="Male",Table!AL254,Table!BD254)</f>
        <v>82.245333214810003</v>
      </c>
      <c r="T254" s="49">
        <f>IF('Baby Growth Tracker'!$C$5="Male",Table!AM254,Table!BE254)</f>
        <v>84.412069363371927</v>
      </c>
      <c r="U254" s="49">
        <f>IF('Baby Growth Tracker'!$C$5="Male",Table!AN254,Table!BF254)</f>
        <v>86.816839318815894</v>
      </c>
      <c r="V254" s="49">
        <f>IF('Baby Growth Tracker'!$C$5="Male",Table!AO254,Table!BG254)</f>
        <v>89.218912825813192</v>
      </c>
      <c r="W254" s="49">
        <f>IF('Baby Growth Tracker'!$C$5="Male",Table!AP254,Table!BH254)</f>
        <v>91.378607145629672</v>
      </c>
      <c r="X254" s="49">
        <f>IF('Baby Growth Tracker'!$C$5="Male",Table!AQ254,Table!BI254)</f>
        <v>92.670109583603747</v>
      </c>
      <c r="Y254" s="49">
        <f>IF('Baby Growth Tracker'!$C$5="Male",Table!AR254,Table!BJ254)</f>
        <v>93.508449355915744</v>
      </c>
      <c r="Z254" s="49" t="e">
        <f t="shared" si="10"/>
        <v>#N/A</v>
      </c>
      <c r="AA254" s="49">
        <v>10.523363823</v>
      </c>
      <c r="AB254" s="49">
        <v>10.783856646</v>
      </c>
      <c r="AC254" s="49">
        <v>11.200702605</v>
      </c>
      <c r="AD254" s="49">
        <v>11.942538242000001</v>
      </c>
      <c r="AE254" s="49">
        <v>12.839179120000001</v>
      </c>
      <c r="AF254" s="49">
        <v>13.820285462000001</v>
      </c>
      <c r="AG254" s="49">
        <v>14.783468734</v>
      </c>
      <c r="AH254" s="49">
        <v>15.399585521000001</v>
      </c>
      <c r="AI254" s="49">
        <v>15.81671148</v>
      </c>
      <c r="AJ254" s="49">
        <v>81.517807177292724</v>
      </c>
      <c r="AK254" s="49">
        <v>82.354265052137819</v>
      </c>
      <c r="AL254" s="49">
        <v>83.644066949884817</v>
      </c>
      <c r="AM254" s="49">
        <v>85.804091561035435</v>
      </c>
      <c r="AN254" s="49">
        <v>88.211050572575147</v>
      </c>
      <c r="AO254" s="49">
        <v>90.625291699895385</v>
      </c>
      <c r="AP254" s="49">
        <v>92.804326172092004</v>
      </c>
      <c r="AQ254" s="49">
        <v>94.11115191438553</v>
      </c>
      <c r="AR254" s="49">
        <v>94.96093155062502</v>
      </c>
      <c r="AS254" s="53">
        <v>10.134066782233761</v>
      </c>
      <c r="AT254" s="53">
        <v>10.3621463249582</v>
      </c>
      <c r="AU254" s="53">
        <v>10.731664091281672</v>
      </c>
      <c r="AV254" s="53">
        <v>11.403916362515018</v>
      </c>
      <c r="AW254" s="53">
        <v>12.243518601419002</v>
      </c>
      <c r="AX254" s="53">
        <v>13.19945382197597</v>
      </c>
      <c r="AY254" s="53">
        <v>14.179538560460291</v>
      </c>
      <c r="AZ254" s="53">
        <v>14.829924968440288</v>
      </c>
      <c r="BA254" s="53">
        <v>15.28130662764911</v>
      </c>
      <c r="BB254" s="53">
        <v>80.104241696271032</v>
      </c>
      <c r="BC254" s="53">
        <v>80.947521200283461</v>
      </c>
      <c r="BD254" s="53">
        <v>82.245333214810003</v>
      </c>
      <c r="BE254" s="53">
        <v>84.412069363371927</v>
      </c>
      <c r="BF254" s="53">
        <v>86.816839318815894</v>
      </c>
      <c r="BG254" s="53">
        <v>89.218912825813192</v>
      </c>
      <c r="BH254" s="53">
        <v>91.378607145629672</v>
      </c>
      <c r="BI254" s="53">
        <v>92.670109583603747</v>
      </c>
      <c r="BJ254" s="53">
        <v>93.508449355915744</v>
      </c>
    </row>
    <row r="255" spans="1:62">
      <c r="B255" s="54">
        <f t="shared" si="11"/>
        <v>759</v>
      </c>
      <c r="C255" s="50">
        <v>25.3</v>
      </c>
      <c r="D255" s="52" t="e">
        <f>VLOOKUP(Table!C255,'Baby Growth Tracker'!$D$14:$E$99,2,FALSE)</f>
        <v>#N/A</v>
      </c>
      <c r="E255" s="49">
        <f>IF('Baby Growth Tracker'!$C$5="Male",Table!AA255,Table!AS255)</f>
        <v>10.146102315258679</v>
      </c>
      <c r="F255" s="49">
        <f>IF('Baby Growth Tracker'!$C$5="Male",Table!AB255,Table!AT255)</f>
        <v>10.374480174717599</v>
      </c>
      <c r="G255" s="49">
        <f>IF('Baby Growth Tracker'!$C$5="Male",Table!AC255,Table!AU255)</f>
        <v>10.744517332745579</v>
      </c>
      <c r="H255" s="49">
        <f>IF('Baby Growth Tracker'!$C$5="Male",Table!AD255,Table!AV255)</f>
        <v>11.417832260654466</v>
      </c>
      <c r="I255" s="49">
        <f>IF('Baby Growth Tracker'!$C$5="Male",Table!AE255,Table!AW255)</f>
        <v>12.258983133384092</v>
      </c>
      <c r="J255" s="49">
        <f>IF('Baby Growth Tracker'!$C$5="Male",Table!AF255,Table!AX255)</f>
        <v>13.216993478086996</v>
      </c>
      <c r="K255" s="49">
        <f>IF('Baby Growth Tracker'!$C$5="Male",Table!AG255,Table!AY255)</f>
        <v>14.199563956916082</v>
      </c>
      <c r="L255" s="49">
        <f>IF('Baby Growth Tracker'!$C$5="Male",Table!AH255,Table!AZ255)</f>
        <v>14.85180616462846</v>
      </c>
      <c r="M255" s="49">
        <f>IF('Baby Growth Tracker'!$C$5="Male",Table!AI255,Table!BA255)</f>
        <v>15.304574563129671</v>
      </c>
      <c r="N255" s="49" t="e">
        <f t="shared" si="9"/>
        <v>#N/A</v>
      </c>
      <c r="O255" s="50">
        <v>25.3</v>
      </c>
      <c r="P255" s="52" t="e">
        <f>VLOOKUP(Table!O255,'Baby Growth Tracker'!$D$14:$F$99,3,FALSE)</f>
        <v>#N/A</v>
      </c>
      <c r="Q255" s="49">
        <f>IF('Baby Growth Tracker'!$C$5="Male",Table!AJ255,Table!BB255)</f>
        <v>80.181652647794976</v>
      </c>
      <c r="R255" s="49">
        <f>IF('Baby Growth Tracker'!$C$5="Male",Table!AK255,Table!BC255)</f>
        <v>81.026124462904605</v>
      </c>
      <c r="S255" s="49">
        <f>IF('Baby Growth Tracker'!$C$5="Male",Table!AL255,Table!BD255)</f>
        <v>82.325809433800984</v>
      </c>
      <c r="T255" s="49">
        <f>IF('Baby Growth Tracker'!$C$5="Male",Table!AM255,Table!BE255)</f>
        <v>84.495773470937849</v>
      </c>
      <c r="U255" s="49">
        <f>IF('Baby Growth Tracker'!$C$5="Male",Table!AN255,Table!BF255)</f>
        <v>86.904270515214904</v>
      </c>
      <c r="V255" s="49">
        <f>IF('Baby Growth Tracker'!$C$5="Male",Table!AO255,Table!BG255)</f>
        <v>89.31021496082468</v>
      </c>
      <c r="W255" s="49">
        <f>IF('Baby Growth Tracker'!$C$5="Male",Table!AP255,Table!BH255)</f>
        <v>91.473512826514366</v>
      </c>
      <c r="X255" s="49">
        <f>IF('Baby Growth Tracker'!$C$5="Male",Table!AQ255,Table!BI255)</f>
        <v>92.767224803633894</v>
      </c>
      <c r="Y255" s="49">
        <f>IF('Baby Growth Tracker'!$C$5="Male",Table!AR255,Table!BJ255)</f>
        <v>93.607020388264644</v>
      </c>
      <c r="Z255" s="49" t="e">
        <f t="shared" si="10"/>
        <v>#N/A</v>
      </c>
      <c r="AA255" s="49">
        <v>10.535066912000001</v>
      </c>
      <c r="AB255" s="49">
        <v>10.795762884</v>
      </c>
      <c r="AC255" s="49">
        <v>11.21295954</v>
      </c>
      <c r="AD255" s="49">
        <v>11.955498468000002</v>
      </c>
      <c r="AE255" s="49">
        <v>12.853127000000001</v>
      </c>
      <c r="AF255" s="49">
        <v>13.835489058000002</v>
      </c>
      <c r="AG255" s="49">
        <v>14.800084596</v>
      </c>
      <c r="AH255" s="49">
        <v>15.417198364000001</v>
      </c>
      <c r="AI255" s="49">
        <v>15.835040790000001</v>
      </c>
      <c r="AJ255" s="49">
        <v>81.591220253001097</v>
      </c>
      <c r="AK255" s="49">
        <v>82.427749165241792</v>
      </c>
      <c r="AL255" s="49">
        <v>83.71792444397002</v>
      </c>
      <c r="AM255" s="49">
        <v>85.879283904052059</v>
      </c>
      <c r="AN255" s="49">
        <v>88.288762685346185</v>
      </c>
      <c r="AO255" s="49">
        <v>90.706606781047796</v>
      </c>
      <c r="AP255" s="49">
        <v>92.889803589915417</v>
      </c>
      <c r="AQ255" s="49">
        <v>94.199534575193439</v>
      </c>
      <c r="AR255" s="49">
        <v>95.051366369063317</v>
      </c>
      <c r="AS255" s="53">
        <v>10.146102315258679</v>
      </c>
      <c r="AT255" s="53">
        <v>10.374480174717599</v>
      </c>
      <c r="AU255" s="53">
        <v>10.744517332745579</v>
      </c>
      <c r="AV255" s="53">
        <v>11.417832260654466</v>
      </c>
      <c r="AW255" s="53">
        <v>12.258983133384092</v>
      </c>
      <c r="AX255" s="53">
        <v>13.216993478086996</v>
      </c>
      <c r="AY255" s="53">
        <v>14.199563956916082</v>
      </c>
      <c r="AZ255" s="53">
        <v>14.85180616462846</v>
      </c>
      <c r="BA255" s="53">
        <v>15.304574563129671</v>
      </c>
      <c r="BB255" s="53">
        <v>80.181652647794976</v>
      </c>
      <c r="BC255" s="53">
        <v>81.026124462904605</v>
      </c>
      <c r="BD255" s="53">
        <v>82.325809433800984</v>
      </c>
      <c r="BE255" s="53">
        <v>84.495773470937849</v>
      </c>
      <c r="BF255" s="53">
        <v>86.904270515214904</v>
      </c>
      <c r="BG255" s="53">
        <v>89.31021496082468</v>
      </c>
      <c r="BH255" s="53">
        <v>91.473512826514366</v>
      </c>
      <c r="BI255" s="53">
        <v>92.767224803633894</v>
      </c>
      <c r="BJ255" s="53">
        <v>93.607020388264644</v>
      </c>
    </row>
    <row r="256" spans="1:62">
      <c r="B256" s="54">
        <f t="shared" si="11"/>
        <v>762</v>
      </c>
      <c r="C256" s="50">
        <v>25.4</v>
      </c>
      <c r="D256" s="52" t="e">
        <f>VLOOKUP(Table!C256,'Baby Growth Tracker'!$D$14:$E$99,2,FALSE)</f>
        <v>#N/A</v>
      </c>
      <c r="E256" s="49">
        <f>IF('Baby Growth Tracker'!$C$5="Male",Table!AA256,Table!AS256)</f>
        <v>10.158103692816544</v>
      </c>
      <c r="F256" s="49">
        <f>IF('Baby Growth Tracker'!$C$5="Male",Table!AB256,Table!AT256)</f>
        <v>10.386780924512991</v>
      </c>
      <c r="G256" s="49">
        <f>IF('Baby Growth Tracker'!$C$5="Male",Table!AC256,Table!AU256)</f>
        <v>10.757339214656186</v>
      </c>
      <c r="H256" s="49">
        <f>IF('Baby Growth Tracker'!$C$5="Male",Table!AD256,Table!AV256)</f>
        <v>11.431720108523983</v>
      </c>
      <c r="I256" s="49">
        <f>IF('Baby Growth Tracker'!$C$5="Male",Table!AE256,Table!AW256)</f>
        <v>12.274424149215514</v>
      </c>
      <c r="J256" s="49">
        <f>IF('Baby Growth Tracker'!$C$5="Male",Table!AF256,Table!AX256)</f>
        <v>13.234515609705561</v>
      </c>
      <c r="K256" s="49">
        <f>IF('Baby Growth Tracker'!$C$5="Male",Table!AG256,Table!AY256)</f>
        <v>14.219579291232783</v>
      </c>
      <c r="L256" s="49">
        <f>IF('Baby Growth Tracker'!$C$5="Male",Table!AH256,Table!AZ256)</f>
        <v>14.873683217632498</v>
      </c>
      <c r="M256" s="49">
        <f>IF('Baby Growth Tracker'!$C$5="Male",Table!AI256,Table!BA256)</f>
        <v>15.327843009501912</v>
      </c>
      <c r="N256" s="49" t="e">
        <f t="shared" si="9"/>
        <v>#N/A</v>
      </c>
      <c r="O256" s="50">
        <v>25.4</v>
      </c>
      <c r="P256" s="52" t="e">
        <f>VLOOKUP(Table!O256,'Baby Growth Tracker'!$D$14:$F$99,3,FALSE)</f>
        <v>#N/A</v>
      </c>
      <c r="Q256" s="49">
        <f>IF('Baby Growth Tracker'!$C$5="Male",Table!AJ256,Table!BB256)</f>
        <v>80.258952622210558</v>
      </c>
      <c r="R256" s="49">
        <f>IF('Baby Growth Tracker'!$C$5="Male",Table!AK256,Table!BC256)</f>
        <v>81.104591455253654</v>
      </c>
      <c r="S256" s="49">
        <f>IF('Baby Growth Tracker'!$C$5="Male",Table!AL256,Table!BD256)</f>
        <v>82.406113262300593</v>
      </c>
      <c r="T256" s="49">
        <f>IF('Baby Growth Tracker'!$C$5="Male",Table!AM256,Table!BE256)</f>
        <v>84.579252367107344</v>
      </c>
      <c r="U256" s="49">
        <f>IF('Baby Growth Tracker'!$C$5="Male",Table!AN256,Table!BF256)</f>
        <v>86.99142864605956</v>
      </c>
      <c r="V256" s="49">
        <f>IF('Baby Growth Tracker'!$C$5="Male",Table!AO256,Table!BG256)</f>
        <v>89.40120731447719</v>
      </c>
      <c r="W256" s="49">
        <f>IF('Baby Growth Tracker'!$C$5="Male",Table!AP256,Table!BH256)</f>
        <v>91.568084988066815</v>
      </c>
      <c r="X256" s="49">
        <f>IF('Baby Growth Tracker'!$C$5="Male",Table!AQ256,Table!BI256)</f>
        <v>92.863996436551915</v>
      </c>
      <c r="Y256" s="49">
        <f>IF('Baby Growth Tracker'!$C$5="Male",Table!AR256,Table!BJ256)</f>
        <v>93.705242932501392</v>
      </c>
      <c r="Z256" s="49" t="e">
        <f t="shared" si="10"/>
        <v>#N/A</v>
      </c>
      <c r="AA256" s="49">
        <v>10.546770001000002</v>
      </c>
      <c r="AB256" s="49">
        <v>10.807669122</v>
      </c>
      <c r="AC256" s="49">
        <v>11.225216475</v>
      </c>
      <c r="AD256" s="49">
        <v>11.968458694000002</v>
      </c>
      <c r="AE256" s="49">
        <v>12.867074880000001</v>
      </c>
      <c r="AF256" s="49">
        <v>13.850692654000003</v>
      </c>
      <c r="AG256" s="49">
        <v>14.816700458</v>
      </c>
      <c r="AH256" s="49">
        <v>15.434811207000001</v>
      </c>
      <c r="AI256" s="49">
        <v>15.853370100000001</v>
      </c>
      <c r="AJ256" s="49">
        <v>81.664482921090965</v>
      </c>
      <c r="AK256" s="49">
        <v>82.501081731577756</v>
      </c>
      <c r="AL256" s="49">
        <v>83.791626163477645</v>
      </c>
      <c r="AM256" s="49">
        <v>85.954307431452492</v>
      </c>
      <c r="AN256" s="49">
        <v>88.366284122011535</v>
      </c>
      <c r="AO256" s="49">
        <v>90.787703266413644</v>
      </c>
      <c r="AP256" s="49">
        <v>92.975033509528615</v>
      </c>
      <c r="AQ256" s="49">
        <v>94.287651251705654</v>
      </c>
      <c r="AR256" s="49">
        <v>95.14152287085362</v>
      </c>
      <c r="AS256" s="53">
        <v>10.158103692816544</v>
      </c>
      <c r="AT256" s="53">
        <v>10.386780924512991</v>
      </c>
      <c r="AU256" s="53">
        <v>10.757339214656186</v>
      </c>
      <c r="AV256" s="53">
        <v>11.431720108523983</v>
      </c>
      <c r="AW256" s="53">
        <v>12.274424149215514</v>
      </c>
      <c r="AX256" s="53">
        <v>13.234515609705561</v>
      </c>
      <c r="AY256" s="53">
        <v>14.219579291232783</v>
      </c>
      <c r="AZ256" s="53">
        <v>14.873683217632498</v>
      </c>
      <c r="BA256" s="53">
        <v>15.327843009501912</v>
      </c>
      <c r="BB256" s="53">
        <v>80.258952622210558</v>
      </c>
      <c r="BC256" s="53">
        <v>81.104591455253654</v>
      </c>
      <c r="BD256" s="53">
        <v>82.406113262300593</v>
      </c>
      <c r="BE256" s="53">
        <v>84.579252367107344</v>
      </c>
      <c r="BF256" s="53">
        <v>86.99142864605956</v>
      </c>
      <c r="BG256" s="53">
        <v>89.40120731447719</v>
      </c>
      <c r="BH256" s="53">
        <v>91.568084988066815</v>
      </c>
      <c r="BI256" s="53">
        <v>92.863996436551915</v>
      </c>
      <c r="BJ256" s="53">
        <v>93.705242932501392</v>
      </c>
    </row>
    <row r="257" spans="1:62">
      <c r="A257" s="49" t="s">
        <v>11</v>
      </c>
      <c r="B257" s="54">
        <f t="shared" si="11"/>
        <v>765</v>
      </c>
      <c r="C257" s="50">
        <v>25.5</v>
      </c>
      <c r="D257" s="52" t="e">
        <f>VLOOKUP(Table!C257,'Baby Growth Tracker'!$D$14:$E$99,2,FALSE)</f>
        <v>#N/A</v>
      </c>
      <c r="E257" s="49">
        <f>IF('Baby Growth Tracker'!$C$5="Male",Table!AA257,Table!AS257)</f>
        <v>10.17173431</v>
      </c>
      <c r="F257" s="49">
        <f>IF('Baby Growth Tracker'!$C$5="Male",Table!AB257,Table!AT257)</f>
        <v>10.40066414</v>
      </c>
      <c r="G257" s="49">
        <f>IF('Baby Growth Tracker'!$C$5="Male",Table!AC257,Table!AU257)</f>
        <v>10.77166654</v>
      </c>
      <c r="H257" s="49">
        <f>IF('Baby Growth Tracker'!$C$5="Male",Table!AD257,Table!AV257)</f>
        <v>11.446967280000001</v>
      </c>
      <c r="I257" s="49">
        <f>IF('Baby Growth Tracker'!$C$5="Male",Table!AE257,Table!AW257)</f>
        <v>12.2910249</v>
      </c>
      <c r="J257" s="49">
        <f>IF('Baby Growth Tracker'!$C$5="Male",Table!AF257,Table!AX257)</f>
        <v>13.252934590000001</v>
      </c>
      <c r="K257" s="49">
        <f>IF('Baby Growth Tracker'!$C$5="Male",Table!AG257,Table!AY257)</f>
        <v>14.240165060000001</v>
      </c>
      <c r="L257" s="49">
        <f>IF('Baby Growth Tracker'!$C$5="Male",Table!AH257,Table!AZ257)</f>
        <v>14.89587242</v>
      </c>
      <c r="M257" s="49">
        <f>IF('Baby Growth Tracker'!$C$5="Male",Table!AI257,Table!BA257)</f>
        <v>15.351220830000001</v>
      </c>
      <c r="N257" s="49" t="e">
        <f t="shared" si="9"/>
        <v>#N/A</v>
      </c>
      <c r="O257" s="50">
        <v>25.5</v>
      </c>
      <c r="P257" s="52" t="e">
        <f>VLOOKUP(Table!O257,'Baby Growth Tracker'!$D$14:$F$99,3,FALSE)</f>
        <v>#N/A</v>
      </c>
      <c r="Q257" s="49">
        <f>IF('Baby Growth Tracker'!$C$5="Male",Table!AJ257,Table!BB257)</f>
        <v>80.339983644786088</v>
      </c>
      <c r="R257" s="49">
        <f>IF('Baby Growth Tracker'!$C$5="Male",Table!AK257,Table!BC257)</f>
        <v>81.188042532702795</v>
      </c>
      <c r="S257" s="49">
        <f>IF('Baby Growth Tracker'!$C$5="Male",Table!AL257,Table!BD257)</f>
        <v>82.493184129322074</v>
      </c>
      <c r="T257" s="49">
        <f>IF('Baby Growth Tracker'!$C$5="Male",Table!AM257,Table!BE257)</f>
        <v>84.672088121321295</v>
      </c>
      <c r="U257" s="49">
        <f>IF('Baby Growth Tracker'!$C$5="Male",Table!AN257,Table!BF257)</f>
        <v>87.090263183999994</v>
      </c>
      <c r="V257" s="49">
        <f>IF('Baby Growth Tracker'!$C$5="Male",Table!AO257,Table!BG257)</f>
        <v>89.505624379066404</v>
      </c>
      <c r="W257" s="49">
        <f>IF('Baby Growth Tracker'!$C$5="Male",Table!AP257,Table!BH257)</f>
        <v>91.677179947617063</v>
      </c>
      <c r="X257" s="49">
        <f>IF('Baby Growth Tracker'!$C$5="Male",Table!AQ257,Table!BI257)</f>
        <v>92.975737313340133</v>
      </c>
      <c r="Y257" s="49">
        <f>IF('Baby Growth Tracker'!$C$5="Male",Table!AR257,Table!BJ257)</f>
        <v>93.818641483058002</v>
      </c>
      <c r="Z257" s="49" t="e">
        <f t="shared" si="10"/>
        <v>#N/A</v>
      </c>
      <c r="AA257" s="49">
        <v>10.55847309</v>
      </c>
      <c r="AB257" s="49">
        <v>10.81957536</v>
      </c>
      <c r="AC257" s="49">
        <v>11.23747341</v>
      </c>
      <c r="AD257" s="49">
        <v>11.981418919999999</v>
      </c>
      <c r="AE257" s="49">
        <v>12.88102276</v>
      </c>
      <c r="AF257" s="49">
        <v>13.86589625</v>
      </c>
      <c r="AG257" s="49">
        <v>14.83331632</v>
      </c>
      <c r="AH257" s="49">
        <v>15.452424049999999</v>
      </c>
      <c r="AI257" s="49">
        <v>15.87169941</v>
      </c>
      <c r="AJ257" s="49">
        <v>81.744639533088474</v>
      </c>
      <c r="AK257" s="49">
        <v>82.581353443817974</v>
      </c>
      <c r="AL257" s="49">
        <v>83.872449780087578</v>
      </c>
      <c r="AM257" s="49">
        <v>86.037029020721576</v>
      </c>
      <c r="AN257" s="49">
        <v>88.452472817</v>
      </c>
      <c r="AO257" s="49">
        <v>90.878700557237323</v>
      </c>
      <c r="AP257" s="49">
        <v>93.071433525057401</v>
      </c>
      <c r="AQ257" s="49">
        <v>94.387745224800113</v>
      </c>
      <c r="AR257" s="49">
        <v>95.244192989933012</v>
      </c>
      <c r="AS257" s="53">
        <v>10.17173431</v>
      </c>
      <c r="AT257" s="53">
        <v>10.40066414</v>
      </c>
      <c r="AU257" s="53">
        <v>10.77166654</v>
      </c>
      <c r="AV257" s="53">
        <v>11.446967280000001</v>
      </c>
      <c r="AW257" s="53">
        <v>12.2910249</v>
      </c>
      <c r="AX257" s="53">
        <v>13.252934590000001</v>
      </c>
      <c r="AY257" s="53">
        <v>14.240165060000001</v>
      </c>
      <c r="AZ257" s="53">
        <v>14.89587242</v>
      </c>
      <c r="BA257" s="53">
        <v>15.351220830000001</v>
      </c>
      <c r="BB257" s="53">
        <v>80.339983644786088</v>
      </c>
      <c r="BC257" s="53">
        <v>81.188042532702795</v>
      </c>
      <c r="BD257" s="53">
        <v>82.493184129322074</v>
      </c>
      <c r="BE257" s="53">
        <v>84.672088121321295</v>
      </c>
      <c r="BF257" s="53">
        <v>87.090263183999994</v>
      </c>
      <c r="BG257" s="53">
        <v>89.505624379066404</v>
      </c>
      <c r="BH257" s="53">
        <v>91.677179947617063</v>
      </c>
      <c r="BI257" s="53">
        <v>92.975737313340133</v>
      </c>
      <c r="BJ257" s="53">
        <v>93.818641483058002</v>
      </c>
    </row>
    <row r="258" spans="1:62">
      <c r="B258" s="54">
        <f t="shared" si="11"/>
        <v>768</v>
      </c>
      <c r="C258" s="50">
        <v>25.6</v>
      </c>
      <c r="D258" s="52" t="e">
        <f>VLOOKUP(Table!C258,'Baby Growth Tracker'!$D$14:$E$99,2,FALSE)</f>
        <v>#N/A</v>
      </c>
      <c r="E258" s="49">
        <f>IF('Baby Growth Tracker'!$C$5="Male",Table!AA258,Table!AS258)</f>
        <v>10.183639931</v>
      </c>
      <c r="F258" s="49">
        <f>IF('Baby Growth Tracker'!$C$5="Male",Table!AB258,Table!AT258)</f>
        <v>10.412871307</v>
      </c>
      <c r="G258" s="49">
        <f>IF('Baby Growth Tracker'!$C$5="Male",Table!AC258,Table!AU258)</f>
        <v>10.784398401000001</v>
      </c>
      <c r="H258" s="49">
        <f>IF('Baby Growth Tracker'!$C$5="Male",Table!AD258,Table!AV258)</f>
        <v>11.460771808000001</v>
      </c>
      <c r="I258" s="49">
        <f>IF('Baby Growth Tracker'!$C$5="Male",Table!AE258,Table!AW258)</f>
        <v>12.306391647</v>
      </c>
      <c r="J258" s="49">
        <f>IF('Baby Growth Tracker'!$C$5="Male",Table!AF258,Table!AX258)</f>
        <v>13.270394233000001</v>
      </c>
      <c r="K258" s="49">
        <f>IF('Baby Growth Tracker'!$C$5="Male",Table!AG258,Table!AY258)</f>
        <v>14.260132371000001</v>
      </c>
      <c r="L258" s="49">
        <f>IF('Baby Growth Tracker'!$C$5="Male",Table!AH258,Table!AZ258)</f>
        <v>14.917712796</v>
      </c>
      <c r="M258" s="49">
        <f>IF('Baby Growth Tracker'!$C$5="Male",Table!AI258,Table!BA258)</f>
        <v>15.374461457000001</v>
      </c>
      <c r="N258" s="49" t="e">
        <f t="shared" si="9"/>
        <v>#N/A</v>
      </c>
      <c r="O258" s="50">
        <v>25.6</v>
      </c>
      <c r="P258" s="52" t="e">
        <f>VLOOKUP(Table!O258,'Baby Growth Tracker'!$D$14:$F$99,3,FALSE)</f>
        <v>#N/A</v>
      </c>
      <c r="Q258" s="49">
        <f>IF('Baby Growth Tracker'!$C$5="Male",Table!AJ258,Table!BB258)</f>
        <v>80.417316805139109</v>
      </c>
      <c r="R258" s="49">
        <f>IF('Baby Growth Tracker'!$C$5="Male",Table!AK258,Table!BC258)</f>
        <v>81.266461206381322</v>
      </c>
      <c r="S258" s="49">
        <f>IF('Baby Growth Tracker'!$C$5="Male",Table!AL258,Table!BD258)</f>
        <v>82.573324685561843</v>
      </c>
      <c r="T258" s="49">
        <f>IF('Baby Growth Tracker'!$C$5="Male",Table!AM258,Table!BE258)</f>
        <v>84.755239544273124</v>
      </c>
      <c r="U258" s="49">
        <f>IF('Baby Growth Tracker'!$C$5="Male",Table!AN258,Table!BF258)</f>
        <v>87.176951047199992</v>
      </c>
      <c r="V258" s="49">
        <f>IF('Baby Growth Tracker'!$C$5="Male",Table!AO258,Table!BG258)</f>
        <v>89.59604390590637</v>
      </c>
      <c r="W258" s="49">
        <f>IF('Baby Growth Tracker'!$C$5="Male",Table!AP258,Table!BH258)</f>
        <v>91.771120177756671</v>
      </c>
      <c r="X258" s="49">
        <f>IF('Baby Growth Tracker'!$C$5="Male",Table!AQ258,Table!BI258)</f>
        <v>93.071856255108088</v>
      </c>
      <c r="Y258" s="49">
        <f>IF('Baby Growth Tracker'!$C$5="Male",Table!AR258,Table!BJ258)</f>
        <v>93.916203592582491</v>
      </c>
      <c r="Z258" s="49" t="e">
        <f t="shared" si="10"/>
        <v>#N/A</v>
      </c>
      <c r="AA258" s="49">
        <v>10.570006041999999</v>
      </c>
      <c r="AB258" s="49">
        <v>10.831298995000001</v>
      </c>
      <c r="AC258" s="49">
        <v>11.249531944999999</v>
      </c>
      <c r="AD258" s="49">
        <v>11.994165787</v>
      </c>
      <c r="AE258" s="49">
        <v>12.894762866000001</v>
      </c>
      <c r="AF258" s="49">
        <v>13.880929605</v>
      </c>
      <c r="AG258" s="49">
        <v>14.849832482</v>
      </c>
      <c r="AH258" s="49">
        <v>15.470000580999999</v>
      </c>
      <c r="AI258" s="49">
        <v>15.890043657</v>
      </c>
      <c r="AJ258" s="49">
        <v>81.817540852849646</v>
      </c>
      <c r="AK258" s="49">
        <v>82.654323382302664</v>
      </c>
      <c r="AL258" s="49">
        <v>83.945781048406175</v>
      </c>
      <c r="AM258" s="49">
        <v>86.111655464451005</v>
      </c>
      <c r="AN258" s="49">
        <v>88.5295519692</v>
      </c>
      <c r="AO258" s="49">
        <v>90.959298104079309</v>
      </c>
      <c r="AP258" s="49">
        <v>93.156107637378028</v>
      </c>
      <c r="AQ258" s="49">
        <v>94.47527077829703</v>
      </c>
      <c r="AR258" s="49">
        <v>95.333735301574663</v>
      </c>
      <c r="AS258" s="53">
        <v>10.183639931</v>
      </c>
      <c r="AT258" s="53">
        <v>10.412871307</v>
      </c>
      <c r="AU258" s="53">
        <v>10.784398401000001</v>
      </c>
      <c r="AV258" s="53">
        <v>11.460771808000001</v>
      </c>
      <c r="AW258" s="53">
        <v>12.306391647</v>
      </c>
      <c r="AX258" s="53">
        <v>13.270394233000001</v>
      </c>
      <c r="AY258" s="53">
        <v>14.260132371000001</v>
      </c>
      <c r="AZ258" s="53">
        <v>14.917712796</v>
      </c>
      <c r="BA258" s="53">
        <v>15.374461457000001</v>
      </c>
      <c r="BB258" s="53">
        <v>80.417316805139109</v>
      </c>
      <c r="BC258" s="53">
        <v>81.266461206381322</v>
      </c>
      <c r="BD258" s="53">
        <v>82.573324685561843</v>
      </c>
      <c r="BE258" s="53">
        <v>84.755239544273124</v>
      </c>
      <c r="BF258" s="53">
        <v>87.176951047199992</v>
      </c>
      <c r="BG258" s="53">
        <v>89.59604390590637</v>
      </c>
      <c r="BH258" s="53">
        <v>91.771120177756671</v>
      </c>
      <c r="BI258" s="53">
        <v>93.071856255108088</v>
      </c>
      <c r="BJ258" s="53">
        <v>93.916203592582491</v>
      </c>
    </row>
    <row r="259" spans="1:62">
      <c r="B259" s="54">
        <f t="shared" si="11"/>
        <v>771</v>
      </c>
      <c r="C259" s="50">
        <v>25.7</v>
      </c>
      <c r="D259" s="52" t="e">
        <f>VLOOKUP(Table!C259,'Baby Growth Tracker'!$D$14:$E$99,2,FALSE)</f>
        <v>#N/A</v>
      </c>
      <c r="E259" s="49">
        <f>IF('Baby Growth Tracker'!$C$5="Male",Table!AA259,Table!AS259)</f>
        <v>10.195513523000001</v>
      </c>
      <c r="F259" s="49">
        <f>IF('Baby Growth Tracker'!$C$5="Male",Table!AB259,Table!AT259)</f>
        <v>10.4250474999</v>
      </c>
      <c r="G259" s="49">
        <f>IF('Baby Growth Tracker'!$C$5="Male",Table!AC259,Table!AU259)</f>
        <v>10.7971010291</v>
      </c>
      <c r="H259" s="49">
        <f>IF('Baby Growth Tracker'!$C$5="Male",Table!AD259,Table!AV259)</f>
        <v>11.4745504191</v>
      </c>
      <c r="I259" s="49">
        <f>IF('Baby Growth Tracker'!$C$5="Male",Table!AE259,Table!AW259)</f>
        <v>12.321737029099999</v>
      </c>
      <c r="J259" s="49">
        <f>IF('Baby Growth Tracker'!$C$5="Male",Table!AF259,Table!AX259)</f>
        <v>13.287838537300001</v>
      </c>
      <c r="K259" s="49">
        <f>IF('Baby Growth Tracker'!$C$5="Male",Table!AG259,Table!AY259)</f>
        <v>14.280091859800001</v>
      </c>
      <c r="L259" s="49">
        <f>IF('Baby Growth Tracker'!$C$5="Male",Table!AH259,Table!AZ259)</f>
        <v>14.939551318299999</v>
      </c>
      <c r="M259" s="49">
        <f>IF('Baby Growth Tracker'!$C$5="Male",Table!AI259,Table!BA259)</f>
        <v>15.397704926300001</v>
      </c>
      <c r="N259" s="49" t="e">
        <f t="shared" ref="N259:N322" si="12">LOOKUP(D259,E259:M259,$E$1:$M$1)</f>
        <v>#N/A</v>
      </c>
      <c r="O259" s="50">
        <v>25.7</v>
      </c>
      <c r="P259" s="52" t="e">
        <f>VLOOKUP(Table!O259,'Baby Growth Tracker'!$D$14:$F$99,3,FALSE)</f>
        <v>#N/A</v>
      </c>
      <c r="Q259" s="49">
        <f>IF('Baby Growth Tracker'!$C$5="Male",Table!AJ259,Table!BB259)</f>
        <v>80.494516924749448</v>
      </c>
      <c r="R259" s="49">
        <f>IF('Baby Growth Tracker'!$C$5="Male",Table!AK259,Table!BC259)</f>
        <v>81.344724166831568</v>
      </c>
      <c r="S259" s="49">
        <f>IF('Baby Growth Tracker'!$C$5="Male",Table!AL259,Table!BD259)</f>
        <v>82.653277022481589</v>
      </c>
      <c r="T259" s="49">
        <f>IF('Baby Growth Tracker'!$C$5="Male",Table!AM259,Table!BE259)</f>
        <v>84.838154863485002</v>
      </c>
      <c r="U259" s="49">
        <f>IF('Baby Growth Tracker'!$C$5="Male",Table!AN259,Table!BF259)</f>
        <v>87.263358889909995</v>
      </c>
      <c r="V259" s="49">
        <f>IF('Baby Growth Tracker'!$C$5="Male",Table!AO259,Table!BG259)</f>
        <v>89.68614908723444</v>
      </c>
      <c r="W259" s="49">
        <f>IF('Baby Growth Tracker'!$C$5="Male",Table!AP259,Table!BH259)</f>
        <v>91.864723218878837</v>
      </c>
      <c r="X259" s="49">
        <f>IF('Baby Growth Tracker'!$C$5="Male",Table!AQ259,Table!BI259)</f>
        <v>93.167627928840631</v>
      </c>
      <c r="Y259" s="49">
        <f>IF('Baby Growth Tracker'!$C$5="Male",Table!AR259,Table!BJ259)</f>
        <v>94.013413313050862</v>
      </c>
      <c r="Z259" s="49" t="e">
        <f t="shared" ref="Z259:Z322" si="13">LOOKUP(P259,Q259:Y259,$Q$1:$Y$1)</f>
        <v>#N/A</v>
      </c>
      <c r="AA259" s="49">
        <v>10.581538993999999</v>
      </c>
      <c r="AB259" s="49">
        <v>10.843022630000002</v>
      </c>
      <c r="AC259" s="49">
        <v>11.261590479999999</v>
      </c>
      <c r="AD259" s="49">
        <v>12.006912654000001</v>
      </c>
      <c r="AE259" s="49">
        <v>12.908502972000001</v>
      </c>
      <c r="AF259" s="49">
        <v>13.89596296</v>
      </c>
      <c r="AG259" s="49">
        <v>14.866348644</v>
      </c>
      <c r="AH259" s="49">
        <v>15.487577111999999</v>
      </c>
      <c r="AI259" s="49">
        <v>15.908387904</v>
      </c>
      <c r="AJ259" s="49">
        <v>81.890296733897969</v>
      </c>
      <c r="AK259" s="49">
        <v>82.727146699217229</v>
      </c>
      <c r="AL259" s="49">
        <v>84.018961456417529</v>
      </c>
      <c r="AM259" s="49">
        <v>86.186118069254576</v>
      </c>
      <c r="AN259" s="49">
        <v>88.606445485569992</v>
      </c>
      <c r="AO259" s="49">
        <v>91.039682025195148</v>
      </c>
      <c r="AP259" s="49">
        <v>93.240538958315085</v>
      </c>
      <c r="AQ259" s="49">
        <v>94.562534780835392</v>
      </c>
      <c r="AR259" s="49">
        <v>95.423003499941231</v>
      </c>
      <c r="AS259" s="53">
        <v>10.195513523000001</v>
      </c>
      <c r="AT259" s="53">
        <v>10.4250474999</v>
      </c>
      <c r="AU259" s="53">
        <v>10.7971010291</v>
      </c>
      <c r="AV259" s="53">
        <v>11.4745504191</v>
      </c>
      <c r="AW259" s="53">
        <v>12.321737029099999</v>
      </c>
      <c r="AX259" s="53">
        <v>13.287838537300001</v>
      </c>
      <c r="AY259" s="53">
        <v>14.280091859800001</v>
      </c>
      <c r="AZ259" s="53">
        <v>14.939551318299999</v>
      </c>
      <c r="BA259" s="53">
        <v>15.397704926300001</v>
      </c>
      <c r="BB259" s="53">
        <v>80.494516924749448</v>
      </c>
      <c r="BC259" s="53">
        <v>81.344724166831568</v>
      </c>
      <c r="BD259" s="53">
        <v>82.653277022481589</v>
      </c>
      <c r="BE259" s="53">
        <v>84.838154863485002</v>
      </c>
      <c r="BF259" s="53">
        <v>87.263358889909995</v>
      </c>
      <c r="BG259" s="53">
        <v>89.68614908723444</v>
      </c>
      <c r="BH259" s="53">
        <v>91.864723218878837</v>
      </c>
      <c r="BI259" s="53">
        <v>93.167627928840631</v>
      </c>
      <c r="BJ259" s="53">
        <v>94.013413313050862</v>
      </c>
    </row>
    <row r="260" spans="1:62">
      <c r="B260" s="54">
        <f t="shared" ref="B260:B323" si="14">C260*30</f>
        <v>774</v>
      </c>
      <c r="C260" s="50">
        <v>25.8</v>
      </c>
      <c r="D260" s="52" t="e">
        <f>VLOOKUP(Table!C260,'Baby Growth Tracker'!$D$14:$E$99,2,FALSE)</f>
        <v>#N/A</v>
      </c>
      <c r="E260" s="49">
        <f>IF('Baby Growth Tracker'!$C$5="Male",Table!AA260,Table!AS260)</f>
        <v>10.207355693470001</v>
      </c>
      <c r="F260" s="49">
        <f>IF('Baby Growth Tracker'!$C$5="Male",Table!AB260,Table!AT260)</f>
        <v>10.437193323580001</v>
      </c>
      <c r="G260" s="49">
        <f>IF('Baby Growth Tracker'!$C$5="Male",Table!AC260,Table!AU260)</f>
        <v>10.80977502538</v>
      </c>
      <c r="H260" s="49">
        <f>IF('Baby Growth Tracker'!$C$5="Male",Table!AD260,Table!AV260)</f>
        <v>11.488303708849999</v>
      </c>
      <c r="I260" s="49">
        <f>IF('Baby Growth Tracker'!$C$5="Male",Table!AE260,Table!AW260)</f>
        <v>12.337061637569999</v>
      </c>
      <c r="J260" s="49">
        <f>IF('Baby Growth Tracker'!$C$5="Male",Table!AF260,Table!AX260)</f>
        <v>13.305268093370001</v>
      </c>
      <c r="K260" s="49">
        <f>IF('Baby Growth Tracker'!$C$5="Male",Table!AG260,Table!AY260)</f>
        <v>14.30004412181</v>
      </c>
      <c r="L260" s="49">
        <f>IF('Baby Growth Tracker'!$C$5="Male",Table!AH260,Table!AZ260)</f>
        <v>14.961388589959999</v>
      </c>
      <c r="M260" s="49">
        <f>IF('Baby Growth Tracker'!$C$5="Male",Table!AI260,Table!BA260)</f>
        <v>15.420951848970001</v>
      </c>
      <c r="N260" s="49" t="e">
        <f t="shared" si="12"/>
        <v>#N/A</v>
      </c>
      <c r="O260" s="50">
        <v>25.8</v>
      </c>
      <c r="P260" s="52" t="e">
        <f>VLOOKUP(Table!O260,'Baby Growth Tracker'!$D$14:$F$99,3,FALSE)</f>
        <v>#N/A</v>
      </c>
      <c r="Q260" s="49">
        <f>IF('Baby Growth Tracker'!$C$5="Male",Table!AJ260,Table!BB260)</f>
        <v>80.571579001856222</v>
      </c>
      <c r="R260" s="49">
        <f>IF('Baby Growth Tracker'!$C$5="Male",Table!AK260,Table!BC260)</f>
        <v>81.422827032639546</v>
      </c>
      <c r="S260" s="49">
        <f>IF('Baby Growth Tracker'!$C$5="Male",Table!AL260,Table!BD260)</f>
        <v>82.733037617284452</v>
      </c>
      <c r="T260" s="49">
        <f>IF('Baby Growth Tracker'!$C$5="Male",Table!AM260,Table!BE260)</f>
        <v>84.920831738220144</v>
      </c>
      <c r="U260" s="49">
        <f>IF('Baby Growth Tracker'!$C$5="Male",Table!AN260,Table!BF260)</f>
        <v>87.349485330701</v>
      </c>
      <c r="V260" s="49">
        <f>IF('Baby Growth Tracker'!$C$5="Male",Table!AO260,Table!BG260)</f>
        <v>89.77593914790117</v>
      </c>
      <c r="W260" s="49">
        <f>IF('Baby Growth Tracker'!$C$5="Male",Table!AP260,Table!BH260)</f>
        <v>91.95798855538122</v>
      </c>
      <c r="X260" s="49">
        <f>IF('Baby Growth Tracker'!$C$5="Male",Table!AQ260,Table!BI260)</f>
        <v>93.263051850264205</v>
      </c>
      <c r="Y260" s="49">
        <f>IF('Baby Growth Tracker'!$C$5="Male",Table!AR260,Table!BJ260)</f>
        <v>94.110270132392515</v>
      </c>
      <c r="Z260" s="49" t="e">
        <f t="shared" si="13"/>
        <v>#N/A</v>
      </c>
      <c r="AA260" s="49">
        <v>10.593071945999998</v>
      </c>
      <c r="AB260" s="49">
        <v>10.854746265000003</v>
      </c>
      <c r="AC260" s="49">
        <v>11.273649014999998</v>
      </c>
      <c r="AD260" s="49">
        <v>12.019659521000001</v>
      </c>
      <c r="AE260" s="49">
        <v>12.922243078000001</v>
      </c>
      <c r="AF260" s="49">
        <v>13.910996315</v>
      </c>
      <c r="AG260" s="49">
        <v>14.882864806000001</v>
      </c>
      <c r="AH260" s="49">
        <v>15.505153642999998</v>
      </c>
      <c r="AI260" s="49">
        <v>15.926732151</v>
      </c>
      <c r="AJ260" s="49">
        <v>81.962908435562753</v>
      </c>
      <c r="AK260" s="49">
        <v>82.799824621051073</v>
      </c>
      <c r="AL260" s="49">
        <v>84.091992204341082</v>
      </c>
      <c r="AM260" s="49">
        <v>86.260418040343936</v>
      </c>
      <c r="AN260" s="49">
        <v>88.683154618001993</v>
      </c>
      <c r="AO260" s="49">
        <v>91.119853628833994</v>
      </c>
      <c r="AP260" s="49">
        <v>93.324728830651452</v>
      </c>
      <c r="AQ260" s="49">
        <v>94.649538580635422</v>
      </c>
      <c r="AR260" s="49">
        <v>95.511998928685188</v>
      </c>
      <c r="AS260" s="53">
        <v>10.207355693470001</v>
      </c>
      <c r="AT260" s="53">
        <v>10.437193323580001</v>
      </c>
      <c r="AU260" s="53">
        <v>10.80977502538</v>
      </c>
      <c r="AV260" s="53">
        <v>11.488303708849999</v>
      </c>
      <c r="AW260" s="53">
        <v>12.337061637569999</v>
      </c>
      <c r="AX260" s="53">
        <v>13.305268093370001</v>
      </c>
      <c r="AY260" s="53">
        <v>14.30004412181</v>
      </c>
      <c r="AZ260" s="53">
        <v>14.961388589959999</v>
      </c>
      <c r="BA260" s="53">
        <v>15.420951848970001</v>
      </c>
      <c r="BB260" s="53">
        <v>80.571579001856222</v>
      </c>
      <c r="BC260" s="53">
        <v>81.422827032639546</v>
      </c>
      <c r="BD260" s="53">
        <v>82.733037617284452</v>
      </c>
      <c r="BE260" s="53">
        <v>84.920831738220144</v>
      </c>
      <c r="BF260" s="53">
        <v>87.349485330701</v>
      </c>
      <c r="BG260" s="53">
        <v>89.77593914790117</v>
      </c>
      <c r="BH260" s="53">
        <v>91.95798855538122</v>
      </c>
      <c r="BI260" s="53">
        <v>93.263051850264205</v>
      </c>
      <c r="BJ260" s="53">
        <v>94.110270132392515</v>
      </c>
    </row>
    <row r="261" spans="1:62">
      <c r="B261" s="54">
        <f t="shared" si="14"/>
        <v>777</v>
      </c>
      <c r="C261" s="50">
        <v>25.9</v>
      </c>
      <c r="D261" s="52" t="e">
        <f>VLOOKUP(Table!C261,'Baby Growth Tracker'!$D$14:$E$99,2,FALSE)</f>
        <v>#N/A</v>
      </c>
      <c r="E261" s="49">
        <f>IF('Baby Growth Tracker'!$C$5="Male",Table!AA261,Table!AS261)</f>
        <v>10.219167044233002</v>
      </c>
      <c r="F261" s="49">
        <f>IF('Baby Growth Tracker'!$C$5="Male",Table!AB261,Table!AT261)</f>
        <v>10.449309377152002</v>
      </c>
      <c r="G261" s="49">
        <f>IF('Baby Growth Tracker'!$C$5="Male",Table!AC261,Table!AU261)</f>
        <v>10.822420984955</v>
      </c>
      <c r="H261" s="49">
        <f>IF('Baby Growth Tracker'!$C$5="Male",Table!AD261,Table!AV261)</f>
        <v>11.502032266445999</v>
      </c>
      <c r="I261" s="49">
        <f>IF('Baby Growth Tracker'!$C$5="Male",Table!AE261,Table!AW261)</f>
        <v>12.352366056805998</v>
      </c>
      <c r="J261" s="49">
        <f>IF('Baby Growth Tracker'!$C$5="Male",Table!AF261,Table!AX261)</f>
        <v>13.322683484166001</v>
      </c>
      <c r="K261" s="49">
        <f>IF('Baby Growth Tracker'!$C$5="Male",Table!AG261,Table!AY261)</f>
        <v>14.319989744251</v>
      </c>
      <c r="L261" s="49">
        <f>IF('Baby Growth Tracker'!$C$5="Male",Table!AH261,Table!AZ261)</f>
        <v>14.983225205391999</v>
      </c>
      <c r="M261" s="49">
        <f>IF('Baby Growth Tracker'!$C$5="Male",Table!AI261,Table!BA261)</f>
        <v>15.444202827109001</v>
      </c>
      <c r="N261" s="49" t="e">
        <f t="shared" si="12"/>
        <v>#N/A</v>
      </c>
      <c r="O261" s="50">
        <v>25.9</v>
      </c>
      <c r="P261" s="52" t="e">
        <f>VLOOKUP(Table!O261,'Baby Growth Tracker'!$D$14:$F$99,3,FALSE)</f>
        <v>#N/A</v>
      </c>
      <c r="Q261" s="49">
        <f>IF('Baby Growth Tracker'!$C$5="Male",Table!AJ261,Table!BB261)</f>
        <v>80.648498160134608</v>
      </c>
      <c r="R261" s="49">
        <f>IF('Baby Growth Tracker'!$C$5="Male",Table!AK261,Table!BC261)</f>
        <v>81.500765534692221</v>
      </c>
      <c r="S261" s="49">
        <f>IF('Baby Growth Tracker'!$C$5="Male",Table!AL261,Table!BD261)</f>
        <v>82.812603041620108</v>
      </c>
      <c r="T261" s="49">
        <f>IF('Baby Growth Tracker'!$C$5="Male",Table!AM261,Table!BE261)</f>
        <v>85.003267898456642</v>
      </c>
      <c r="U261" s="49">
        <f>IF('Baby Growth Tracker'!$C$5="Male",Table!AN261,Table!BF261)</f>
        <v>87.435329040862797</v>
      </c>
      <c r="V261" s="49">
        <f>IF('Baby Growth Tracker'!$C$5="Male",Table!AO261,Table!BG261)</f>
        <v>89.865413355626529</v>
      </c>
      <c r="W261" s="49">
        <f>IF('Baby Growth Tracker'!$C$5="Male",Table!AP261,Table!BH261)</f>
        <v>92.050915712117643</v>
      </c>
      <c r="X261" s="49">
        <f>IF('Baby Growth Tracker'!$C$5="Male",Table!AQ261,Table!BI261)</f>
        <v>93.358127576861534</v>
      </c>
      <c r="Y261" s="49">
        <f>IF('Baby Growth Tracker'!$C$5="Male",Table!AR261,Table!BJ261)</f>
        <v>94.206773582189058</v>
      </c>
      <c r="Z261" s="49" t="e">
        <f t="shared" si="13"/>
        <v>#N/A</v>
      </c>
      <c r="AA261" s="49">
        <v>10.604604897999998</v>
      </c>
      <c r="AB261" s="49">
        <v>10.866469900000004</v>
      </c>
      <c r="AC261" s="49">
        <v>11.285707549999998</v>
      </c>
      <c r="AD261" s="49">
        <v>12.032406388000002</v>
      </c>
      <c r="AE261" s="49">
        <v>12.935983184000001</v>
      </c>
      <c r="AF261" s="49">
        <v>13.92602967</v>
      </c>
      <c r="AG261" s="49">
        <v>14.899380968000001</v>
      </c>
      <c r="AH261" s="49">
        <v>15.522730173999998</v>
      </c>
      <c r="AI261" s="49">
        <v>15.945076397999999</v>
      </c>
      <c r="AJ261" s="49">
        <v>82.035377196920948</v>
      </c>
      <c r="AK261" s="49">
        <v>82.872358353920873</v>
      </c>
      <c r="AL261" s="49">
        <v>84.164874471869993</v>
      </c>
      <c r="AM261" s="49">
        <v>86.3345565626217</v>
      </c>
      <c r="AN261" s="49">
        <v>88.759680599652597</v>
      </c>
      <c r="AO261" s="49">
        <v>91.199814208088412</v>
      </c>
      <c r="AP261" s="49">
        <v>93.408678587302944</v>
      </c>
      <c r="AQ261" s="49">
        <v>94.736283520239724</v>
      </c>
      <c r="AR261" s="49">
        <v>95.600722928928064</v>
      </c>
      <c r="AS261" s="53">
        <v>10.219167044233002</v>
      </c>
      <c r="AT261" s="53">
        <v>10.449309377152002</v>
      </c>
      <c r="AU261" s="53">
        <v>10.822420984955</v>
      </c>
      <c r="AV261" s="53">
        <v>11.502032266445999</v>
      </c>
      <c r="AW261" s="53">
        <v>12.352366056805998</v>
      </c>
      <c r="AX261" s="53">
        <v>13.322683484166001</v>
      </c>
      <c r="AY261" s="53">
        <v>14.319989744251</v>
      </c>
      <c r="AZ261" s="53">
        <v>14.983225205391999</v>
      </c>
      <c r="BA261" s="53">
        <v>15.444202827109001</v>
      </c>
      <c r="BB261" s="53">
        <v>80.648498160134608</v>
      </c>
      <c r="BC261" s="53">
        <v>81.500765534692221</v>
      </c>
      <c r="BD261" s="53">
        <v>82.812603041620108</v>
      </c>
      <c r="BE261" s="53">
        <v>85.003267898456642</v>
      </c>
      <c r="BF261" s="53">
        <v>87.435329040862797</v>
      </c>
      <c r="BG261" s="53">
        <v>89.865413355626529</v>
      </c>
      <c r="BH261" s="53">
        <v>92.050915712117643</v>
      </c>
      <c r="BI261" s="53">
        <v>93.358127576861534</v>
      </c>
      <c r="BJ261" s="53">
        <v>94.206773582189058</v>
      </c>
    </row>
    <row r="262" spans="1:62">
      <c r="A262" s="49" t="s">
        <v>11</v>
      </c>
      <c r="B262" s="54">
        <f t="shared" si="14"/>
        <v>780</v>
      </c>
      <c r="C262" s="50">
        <v>26</v>
      </c>
      <c r="D262" s="52" t="e">
        <f>VLOOKUP(Table!C262,'Baby Growth Tracker'!$D$14:$E$99,2,FALSE)</f>
        <v>#N/A</v>
      </c>
      <c r="E262" s="49">
        <f>IF('Baby Growth Tracker'!$C$5="Male",Table!AA262,Table!AS262)</f>
        <v>10.230948171497301</v>
      </c>
      <c r="F262" s="49">
        <f>IF('Baby Growth Tracker'!$C$5="Male",Table!AB262,Table!AT262)</f>
        <v>10.461396253994902</v>
      </c>
      <c r="G262" s="49">
        <f>IF('Baby Growth Tracker'!$C$5="Male",Table!AC262,Table!AU262)</f>
        <v>10.8350394970129</v>
      </c>
      <c r="H262" s="49">
        <f>IF('Baby Growth Tracker'!$C$5="Male",Table!AD262,Table!AV262)</f>
        <v>11.515736674775299</v>
      </c>
      <c r="I262" s="49">
        <f>IF('Baby Growth Tracker'!$C$5="Male",Table!AE262,Table!AW262)</f>
        <v>12.367650864382899</v>
      </c>
      <c r="J262" s="49">
        <f>IF('Baby Growth Tracker'!$C$5="Male",Table!AF262,Table!AX262)</f>
        <v>13.3400852851933</v>
      </c>
      <c r="K262" s="49">
        <f>IF('Baby Growth Tracker'!$C$5="Male",Table!AG262,Table!AY262)</f>
        <v>14.339929306225701</v>
      </c>
      <c r="L262" s="49">
        <f>IF('Baby Growth Tracker'!$C$5="Male",Table!AH262,Table!AZ262)</f>
        <v>15.005061750436399</v>
      </c>
      <c r="M262" s="49">
        <f>IF('Baby Growth Tracker'!$C$5="Male",Table!AI262,Table!BA262)</f>
        <v>15.4674584539256</v>
      </c>
      <c r="N262" s="49" t="e">
        <f t="shared" si="12"/>
        <v>#N/A</v>
      </c>
      <c r="O262" s="50">
        <v>26</v>
      </c>
      <c r="P262" s="52" t="e">
        <f>VLOOKUP(Table!O262,'Baby Growth Tracker'!$D$14:$F$99,3,FALSE)</f>
        <v>#N/A</v>
      </c>
      <c r="Q262" s="49">
        <f>IF('Baby Growth Tracker'!$C$5="Male",Table!AJ262,Table!BB262)</f>
        <v>80.725269647326428</v>
      </c>
      <c r="R262" s="49">
        <f>IF('Baby Growth Tracker'!$C$5="Male",Table!AK262,Table!BC262)</f>
        <v>81.578535514977517</v>
      </c>
      <c r="S262" s="49">
        <f>IF('Baby Growth Tracker'!$C$5="Male",Table!AL262,Table!BD262)</f>
        <v>82.891969960617658</v>
      </c>
      <c r="T262" s="49">
        <f>IF('Baby Growth Tracker'!$C$5="Male",Table!AM262,Table!BE262)</f>
        <v>85.085461144236618</v>
      </c>
      <c r="U262" s="49">
        <f>IF('Baby Growth Tracker'!$C$5="Male",Table!AN262,Table!BF262)</f>
        <v>87.520888744001169</v>
      </c>
      <c r="V262" s="49">
        <f>IF('Baby Growth Tracker'!$C$5="Male",Table!AO262,Table!BG262)</f>
        <v>89.954571020740048</v>
      </c>
      <c r="W262" s="49">
        <f>IF('Baby Growth Tracker'!$C$5="Male",Table!AP262,Table!BH262)</f>
        <v>92.143504254179049</v>
      </c>
      <c r="X262" s="49">
        <f>IF('Baby Growth Tracker'!$C$5="Male",Table!AQ262,Table!BI262)</f>
        <v>93.452854707637741</v>
      </c>
      <c r="Y262" s="49">
        <f>IF('Baby Growth Tracker'!$C$5="Male",Table!AR262,Table!BJ262)</f>
        <v>94.302923237415172</v>
      </c>
      <c r="Z262" s="49" t="e">
        <f t="shared" si="13"/>
        <v>#N/A</v>
      </c>
      <c r="AA262" s="49">
        <v>10.616137849999999</v>
      </c>
      <c r="AB262" s="49">
        <v>10.878193535000001</v>
      </c>
      <c r="AC262" s="49">
        <v>11.297766084999999</v>
      </c>
      <c r="AD262" s="49">
        <v>12.045153254999999</v>
      </c>
      <c r="AE262" s="49">
        <v>12.949723290000001</v>
      </c>
      <c r="AF262" s="49">
        <v>13.941063025</v>
      </c>
      <c r="AG262" s="49">
        <v>14.915897130000001</v>
      </c>
      <c r="AH262" s="49">
        <v>15.540306704999999</v>
      </c>
      <c r="AI262" s="49">
        <v>15.963420644999999</v>
      </c>
      <c r="AJ262" s="49">
        <v>82.107704237191442</v>
      </c>
      <c r="AK262" s="49">
        <v>82.944749083994523</v>
      </c>
      <c r="AL262" s="49">
        <v>84.237609418631095</v>
      </c>
      <c r="AM262" s="49">
        <v>86.408534801170703</v>
      </c>
      <c r="AN262" s="49">
        <v>88.836024645413417</v>
      </c>
      <c r="AO262" s="49">
        <v>91.279565041291377</v>
      </c>
      <c r="AP262" s="49">
        <v>93.49238955160709</v>
      </c>
      <c r="AQ262" s="49">
        <v>94.822770936721099</v>
      </c>
      <c r="AR262" s="49">
        <v>95.689176839410379</v>
      </c>
      <c r="AS262" s="53">
        <v>10.230948171497301</v>
      </c>
      <c r="AT262" s="53">
        <v>10.461396253994902</v>
      </c>
      <c r="AU262" s="53">
        <v>10.8350394970129</v>
      </c>
      <c r="AV262" s="53">
        <v>11.515736674775299</v>
      </c>
      <c r="AW262" s="53">
        <v>12.367650864382899</v>
      </c>
      <c r="AX262" s="53">
        <v>13.3400852851933</v>
      </c>
      <c r="AY262" s="53">
        <v>14.339929306225701</v>
      </c>
      <c r="AZ262" s="53">
        <v>15.005061750436399</v>
      </c>
      <c r="BA262" s="53">
        <v>15.4674584539256</v>
      </c>
      <c r="BB262" s="53">
        <v>80.725269647326428</v>
      </c>
      <c r="BC262" s="53">
        <v>81.578535514977517</v>
      </c>
      <c r="BD262" s="53">
        <v>82.891969960617658</v>
      </c>
      <c r="BE262" s="53">
        <v>85.085461144236618</v>
      </c>
      <c r="BF262" s="53">
        <v>87.520888744001169</v>
      </c>
      <c r="BG262" s="53">
        <v>89.954571020740048</v>
      </c>
      <c r="BH262" s="53">
        <v>92.143504254179049</v>
      </c>
      <c r="BI262" s="53">
        <v>93.452854707637741</v>
      </c>
      <c r="BJ262" s="53">
        <v>94.302923237415172</v>
      </c>
    </row>
    <row r="263" spans="1:62">
      <c r="B263" s="54">
        <f t="shared" si="14"/>
        <v>783</v>
      </c>
      <c r="C263" s="50">
        <v>26.1</v>
      </c>
      <c r="D263" s="52" t="e">
        <f>VLOOKUP(Table!C263,'Baby Growth Tracker'!$D$14:$E$99,2,FALSE)</f>
        <v>#N/A</v>
      </c>
      <c r="E263" s="49">
        <f>IF('Baby Growth Tracker'!$C$5="Male",Table!AA263,Table!AS263)</f>
        <v>10.242699665888752</v>
      </c>
      <c r="F263" s="49">
        <f>IF('Baby Growth Tracker'!$C$5="Male",Table!AB263,Table!AT263)</f>
        <v>10.473454541789302</v>
      </c>
      <c r="G263" s="49">
        <f>IF('Baby Growth Tracker'!$C$5="Male",Table!AC263,Table!AU263)</f>
        <v>10.847631144852381</v>
      </c>
      <c r="H263" s="49">
        <f>IF('Baby Growth Tracker'!$C$5="Male",Table!AD263,Table!AV263)</f>
        <v>11.529417510461538</v>
      </c>
      <c r="I263" s="49">
        <f>IF('Baby Growth Tracker'!$C$5="Male",Table!AE263,Table!AW263)</f>
        <v>12.382916631107259</v>
      </c>
      <c r="J263" s="49">
        <f>IF('Baby Growth Tracker'!$C$5="Male",Table!AF263,Table!AX263)</f>
        <v>13.357474064569359</v>
      </c>
      <c r="K263" s="49">
        <f>IF('Baby Growth Tracker'!$C$5="Male",Table!AG263,Table!AY263)</f>
        <v>14.35986337878899</v>
      </c>
      <c r="L263" s="49">
        <f>IF('Baby Growth Tracker'!$C$5="Male",Table!AH263,Table!AZ263)</f>
        <v>15.026898802438058</v>
      </c>
      <c r="M263" s="49">
        <f>IF('Baby Growth Tracker'!$C$5="Male",Table!AI263,Table!BA263)</f>
        <v>15.49071931381819</v>
      </c>
      <c r="N263" s="49" t="e">
        <f t="shared" si="12"/>
        <v>#N/A</v>
      </c>
      <c r="O263" s="50">
        <v>26.1</v>
      </c>
      <c r="P263" s="52" t="e">
        <f>VLOOKUP(Table!O263,'Baby Growth Tracker'!$D$14:$F$99,3,FALSE)</f>
        <v>#N/A</v>
      </c>
      <c r="Q263" s="49">
        <f>IF('Baby Growth Tracker'!$C$5="Male",Table!AJ263,Table!BB263)</f>
        <v>80.801888833867153</v>
      </c>
      <c r="R263" s="49">
        <f>IF('Baby Growth Tracker'!$C$5="Male",Table!AK263,Table!BC263)</f>
        <v>81.656132925383119</v>
      </c>
      <c r="S263" s="49">
        <f>IF('Baby Growth Tracker'!$C$5="Male",Table!AL263,Table!BD263)</f>
        <v>82.971135131919993</v>
      </c>
      <c r="T263" s="49">
        <f>IF('Baby Growth Tracker'!$C$5="Male",Table!AM263,Table!BE263)</f>
        <v>85.167409345018328</v>
      </c>
      <c r="U263" s="49">
        <f>IF('Baby Growth Tracker'!$C$5="Male",Table!AN263,Table!BF263)</f>
        <v>87.60616321563684</v>
      </c>
      <c r="V263" s="49">
        <f>IF('Baby Growth Tracker'!$C$5="Male",Table!AO263,Table!BG263)</f>
        <v>90.0434114959195</v>
      </c>
      <c r="W263" s="49">
        <f>IF('Baby Growth Tracker'!$C$5="Male",Table!AP263,Table!BH263)</f>
        <v>92.235753786669378</v>
      </c>
      <c r="X263" s="49">
        <f>IF('Baby Growth Tracker'!$C$5="Male",Table!AQ263,Table!BI263)</f>
        <v>93.547232882879158</v>
      </c>
      <c r="Y263" s="49">
        <f>IF('Baby Growth Tracker'!$C$5="Male",Table!AR263,Table!BJ263)</f>
        <v>94.398718716170691</v>
      </c>
      <c r="Z263" s="49" t="e">
        <f t="shared" si="13"/>
        <v>#N/A</v>
      </c>
      <c r="AA263" s="49">
        <v>10.627670801999999</v>
      </c>
      <c r="AB263" s="49">
        <v>10.88991717</v>
      </c>
      <c r="AC263" s="49">
        <v>11.309824619999999</v>
      </c>
      <c r="AD263" s="49">
        <v>12.057900121999999</v>
      </c>
      <c r="AE263" s="49">
        <v>12.963463396000002</v>
      </c>
      <c r="AF263" s="49">
        <v>13.95609638</v>
      </c>
      <c r="AG263" s="49">
        <v>14.932413292000001</v>
      </c>
      <c r="AH263" s="49">
        <v>15.557883235999999</v>
      </c>
      <c r="AI263" s="49">
        <v>15.981764891999999</v>
      </c>
      <c r="AJ263" s="49">
        <v>82.179890756123058</v>
      </c>
      <c r="AK263" s="49">
        <v>83.016997977908304</v>
      </c>
      <c r="AL263" s="49">
        <v>84.310198184637912</v>
      </c>
      <c r="AM263" s="49">
        <v>86.482353901736275</v>
      </c>
      <c r="AN263" s="49">
        <v>88.912187952375206</v>
      </c>
      <c r="AO263" s="49">
        <v>91.359107392407651</v>
      </c>
      <c r="AP263" s="49">
        <v>93.575863037606368</v>
      </c>
      <c r="AQ263" s="49">
        <v>94.909002161884686</v>
      </c>
      <c r="AR263" s="49">
        <v>95.777361996635534</v>
      </c>
      <c r="AS263" s="53">
        <v>10.242699665888752</v>
      </c>
      <c r="AT263" s="53">
        <v>10.473454541789302</v>
      </c>
      <c r="AU263" s="53">
        <v>10.847631144852381</v>
      </c>
      <c r="AV263" s="53">
        <v>11.529417510461538</v>
      </c>
      <c r="AW263" s="53">
        <v>12.382916631107259</v>
      </c>
      <c r="AX263" s="53">
        <v>13.357474064569359</v>
      </c>
      <c r="AY263" s="53">
        <v>14.35986337878899</v>
      </c>
      <c r="AZ263" s="53">
        <v>15.026898802438058</v>
      </c>
      <c r="BA263" s="53">
        <v>15.49071931381819</v>
      </c>
      <c r="BB263" s="53">
        <v>80.801888833867153</v>
      </c>
      <c r="BC263" s="53">
        <v>81.656132925383119</v>
      </c>
      <c r="BD263" s="53">
        <v>82.971135131919993</v>
      </c>
      <c r="BE263" s="53">
        <v>85.167409345018328</v>
      </c>
      <c r="BF263" s="53">
        <v>87.60616321563684</v>
      </c>
      <c r="BG263" s="53">
        <v>90.0434114959195</v>
      </c>
      <c r="BH263" s="53">
        <v>92.235753786669378</v>
      </c>
      <c r="BI263" s="53">
        <v>93.547232882879158</v>
      </c>
      <c r="BJ263" s="53">
        <v>94.398718716170691</v>
      </c>
    </row>
    <row r="264" spans="1:62">
      <c r="B264" s="54">
        <f t="shared" si="14"/>
        <v>786</v>
      </c>
      <c r="C264" s="50">
        <v>26.2</v>
      </c>
      <c r="D264" s="52" t="e">
        <f>VLOOKUP(Table!C264,'Baby Growth Tracker'!$D$14:$E$99,2,FALSE)</f>
        <v>#N/A</v>
      </c>
      <c r="E264" s="49">
        <f>IF('Baby Growth Tracker'!$C$5="Male",Table!AA264,Table!AS264)</f>
        <v>10.254422112482944</v>
      </c>
      <c r="F264" s="49">
        <f>IF('Baby Growth Tracker'!$C$5="Male",Table!AB264,Table!AT264)</f>
        <v>10.485484822552191</v>
      </c>
      <c r="G264" s="49">
        <f>IF('Baby Growth Tracker'!$C$5="Male",Table!AC264,Table!AU264)</f>
        <v>10.860196505920737</v>
      </c>
      <c r="H264" s="49">
        <f>IF('Baby Growth Tracker'!$C$5="Male",Table!AD264,Table!AV264)</f>
        <v>11.543075343909493</v>
      </c>
      <c r="I264" s="49">
        <f>IF('Baby Growth Tracker'!$C$5="Male",Table!AE264,Table!AW264)</f>
        <v>12.398163921069896</v>
      </c>
      <c r="J264" s="49">
        <f>IF('Baby Growth Tracker'!$C$5="Male",Table!AF264,Table!AX264)</f>
        <v>13.374850383086239</v>
      </c>
      <c r="K264" s="49">
        <f>IF('Baby Growth Tracker'!$C$5="Male",Table!AG264,Table!AY264)</f>
        <v>14.379792525018201</v>
      </c>
      <c r="L264" s="49">
        <f>IF('Baby Growth Tracker'!$C$5="Male",Table!AH264,Table!AZ264)</f>
        <v>15.048736930322015</v>
      </c>
      <c r="M264" s="49">
        <f>IF('Baby Growth Tracker'!$C$5="Male",Table!AI264,Table!BA264)</f>
        <v>15.513985982454724</v>
      </c>
      <c r="N264" s="49" t="e">
        <f t="shared" si="12"/>
        <v>#N/A</v>
      </c>
      <c r="O264" s="50">
        <v>26.2</v>
      </c>
      <c r="P264" s="52" t="e">
        <f>VLOOKUP(Table!O264,'Baby Growth Tracker'!$D$14:$F$99,3,FALSE)</f>
        <v>#N/A</v>
      </c>
      <c r="Q264" s="49">
        <f>IF('Baby Growth Tracker'!$C$5="Male",Table!AJ264,Table!BB264)</f>
        <v>80.878351211510406</v>
      </c>
      <c r="R264" s="49">
        <f>IF('Baby Growth Tracker'!$C$5="Male",Table!AK264,Table!BC264)</f>
        <v>81.733553826494841</v>
      </c>
      <c r="S264" s="49">
        <f>IF('Baby Growth Tracker'!$C$5="Male",Table!AL264,Table!BD264)</f>
        <v>83.050095404719769</v>
      </c>
      <c r="T264" s="49">
        <f>IF('Baby Growth Tracker'!$C$5="Male",Table!AM264,Table!BE264)</f>
        <v>85.249110439031128</v>
      </c>
      <c r="U264" s="49">
        <f>IF('Baby Growth Tracker'!$C$5="Male",Table!AN264,Table!BF264)</f>
        <v>87.691151282805933</v>
      </c>
      <c r="V264" s="49">
        <f>IF('Baby Growth Tracker'!$C$5="Male",Table!AO264,Table!BG264)</f>
        <v>90.13193417592808</v>
      </c>
      <c r="W264" s="49">
        <f>IF('Baby Growth Tracker'!$C$5="Male",Table!AP264,Table!BH264)</f>
        <v>92.327663954476563</v>
      </c>
      <c r="X264" s="49">
        <f>IF('Baby Growth Tracker'!$C$5="Male",Table!AQ264,Table!BI264)</f>
        <v>93.641261783905222</v>
      </c>
      <c r="Y264" s="49">
        <f>IF('Baby Growth Tracker'!$C$5="Male",Table!AR264,Table!BJ264)</f>
        <v>94.494159679404689</v>
      </c>
      <c r="Z264" s="49" t="e">
        <f t="shared" si="13"/>
        <v>#N/A</v>
      </c>
      <c r="AA264" s="49">
        <v>10.639203753999999</v>
      </c>
      <c r="AB264" s="49">
        <v>10.901640805</v>
      </c>
      <c r="AC264" s="49">
        <v>11.321883154999998</v>
      </c>
      <c r="AD264" s="49">
        <v>12.070646989</v>
      </c>
      <c r="AE264" s="49">
        <v>12.977203502000002</v>
      </c>
      <c r="AF264" s="49">
        <v>13.971129735</v>
      </c>
      <c r="AG264" s="49">
        <v>14.948929454000002</v>
      </c>
      <c r="AH264" s="49">
        <v>15.575459766999998</v>
      </c>
      <c r="AI264" s="49">
        <v>16.000109138999999</v>
      </c>
      <c r="AJ264" s="49">
        <v>82.251937934376386</v>
      </c>
      <c r="AK264" s="49">
        <v>83.089106183177606</v>
      </c>
      <c r="AL264" s="49">
        <v>84.382641890736807</v>
      </c>
      <c r="AM264" s="49">
        <v>86.556014991201693</v>
      </c>
      <c r="AN264" s="49">
        <v>88.988171700285505</v>
      </c>
      <c r="AO264" s="49">
        <v>91.438442511419453</v>
      </c>
      <c r="AP264" s="49">
        <v>93.659100350326156</v>
      </c>
      <c r="AQ264" s="49">
        <v>94.994978522464606</v>
      </c>
      <c r="AR264" s="49">
        <v>95.865279735008016</v>
      </c>
      <c r="AS264" s="53">
        <v>10.254422112482944</v>
      </c>
      <c r="AT264" s="53">
        <v>10.485484822552191</v>
      </c>
      <c r="AU264" s="53">
        <v>10.860196505920737</v>
      </c>
      <c r="AV264" s="53">
        <v>11.543075343909493</v>
      </c>
      <c r="AW264" s="53">
        <v>12.398163921069896</v>
      </c>
      <c r="AX264" s="53">
        <v>13.374850383086239</v>
      </c>
      <c r="AY264" s="53">
        <v>14.379792525018201</v>
      </c>
      <c r="AZ264" s="53">
        <v>15.048736930322015</v>
      </c>
      <c r="BA264" s="53">
        <v>15.513985982454724</v>
      </c>
      <c r="BB264" s="53">
        <v>80.878351211510406</v>
      </c>
      <c r="BC264" s="53">
        <v>81.733553826494841</v>
      </c>
      <c r="BD264" s="53">
        <v>83.050095404719769</v>
      </c>
      <c r="BE264" s="53">
        <v>85.249110439031128</v>
      </c>
      <c r="BF264" s="53">
        <v>87.691151282805933</v>
      </c>
      <c r="BG264" s="53">
        <v>90.13193417592808</v>
      </c>
      <c r="BH264" s="53">
        <v>92.327663954476563</v>
      </c>
      <c r="BI264" s="53">
        <v>93.641261783905222</v>
      </c>
      <c r="BJ264" s="53">
        <v>94.494159679404689</v>
      </c>
    </row>
    <row r="265" spans="1:62">
      <c r="B265" s="54">
        <f t="shared" si="14"/>
        <v>789</v>
      </c>
      <c r="C265" s="50">
        <v>26.3</v>
      </c>
      <c r="D265" s="52" t="e">
        <f>VLOOKUP(Table!C265,'Baby Growth Tracker'!$D$14:$E$99,2,FALSE)</f>
        <v>#N/A</v>
      </c>
      <c r="E265" s="49">
        <f>IF('Baby Growth Tracker'!$C$5="Male",Table!AA265,Table!AS265)</f>
        <v>10.266116090837329</v>
      </c>
      <c r="F265" s="49">
        <f>IF('Baby Growth Tracker'!$C$5="Male",Table!AB265,Table!AT265)</f>
        <v>10.497487672671515</v>
      </c>
      <c r="G265" s="49">
        <f>IF('Baby Growth Tracker'!$C$5="Male",Table!AC265,Table!AU265)</f>
        <v>10.872736151851646</v>
      </c>
      <c r="H265" s="49">
        <f>IF('Baby Growth Tracker'!$C$5="Male",Table!AD265,Table!AV265)</f>
        <v>11.556710739349636</v>
      </c>
      <c r="I265" s="49">
        <f>IF('Baby Growth Tracker'!$C$5="Male",Table!AE265,Table!AW265)</f>
        <v>12.413393291698309</v>
      </c>
      <c r="J265" s="49">
        <f>IF('Baby Growth Tracker'!$C$5="Male",Table!AF265,Table!AX265)</f>
        <v>13.392214794272633</v>
      </c>
      <c r="K265" s="49">
        <f>IF('Baby Growth Tracker'!$C$5="Male",Table!AG265,Table!AY265)</f>
        <v>14.399717300083093</v>
      </c>
      <c r="L265" s="49">
        <f>IF('Baby Growth Tracker'!$C$5="Male",Table!AH265,Table!AZ265)</f>
        <v>15.070576694668846</v>
      </c>
      <c r="M265" s="49">
        <f>IF('Baby Growth Tracker'!$C$5="Male",Table!AI265,Table!BA265)</f>
        <v>15.537259026852077</v>
      </c>
      <c r="N265" s="49" t="e">
        <f t="shared" si="12"/>
        <v>#N/A</v>
      </c>
      <c r="O265" s="50">
        <v>26.3</v>
      </c>
      <c r="P265" s="52" t="e">
        <f>VLOOKUP(Table!O265,'Baby Growth Tracker'!$D$14:$F$99,3,FALSE)</f>
        <v>#N/A</v>
      </c>
      <c r="Q265" s="49">
        <f>IF('Baby Growth Tracker'!$C$5="Male",Table!AJ265,Table!BB265)</f>
        <v>80.954652391950717</v>
      </c>
      <c r="R265" s="49">
        <f>IF('Baby Growth Tracker'!$C$5="Male",Table!AK265,Table!BC265)</f>
        <v>81.810794386395045</v>
      </c>
      <c r="S265" s="49">
        <f>IF('Baby Growth Tracker'!$C$5="Male",Table!AL265,Table!BD265)</f>
        <v>83.128847718797104</v>
      </c>
      <c r="T265" s="49">
        <f>IF('Baby Growth Tracker'!$C$5="Male",Table!AM265,Table!BE265)</f>
        <v>85.330562432632846</v>
      </c>
      <c r="U265" s="49">
        <f>IF('Baby Growth Tracker'!$C$5="Male",Table!AN265,Table!BF265)</f>
        <v>87.775851823661498</v>
      </c>
      <c r="V265" s="49">
        <f>IF('Baby Growth Tracker'!$C$5="Male",Table!AO265,Table!BG265)</f>
        <v>90.220138497349794</v>
      </c>
      <c r="W265" s="49">
        <f>IF('Baby Growth Tracker'!$C$5="Male",Table!AP265,Table!BH265)</f>
        <v>92.419234442038842</v>
      </c>
      <c r="X265" s="49">
        <f>IF('Baby Growth Tracker'!$C$5="Male",Table!AQ265,Table!BI265)</f>
        <v>93.734941132814058</v>
      </c>
      <c r="Y265" s="49">
        <f>IF('Baby Growth Tracker'!$C$5="Male",Table!AR265,Table!BJ265)</f>
        <v>94.589245830632066</v>
      </c>
      <c r="Z265" s="49" t="e">
        <f t="shared" si="13"/>
        <v>#N/A</v>
      </c>
      <c r="AA265" s="49">
        <v>10.650736705999998</v>
      </c>
      <c r="AB265" s="49">
        <v>10.913364439999999</v>
      </c>
      <c r="AC265" s="49">
        <v>11.333941689999998</v>
      </c>
      <c r="AD265" s="49">
        <v>12.083393856000001</v>
      </c>
      <c r="AE265" s="49">
        <v>12.990943608000002</v>
      </c>
      <c r="AF265" s="49">
        <v>13.98616309</v>
      </c>
      <c r="AG265" s="49">
        <v>14.965445616000002</v>
      </c>
      <c r="AH265" s="49">
        <v>15.593036297999998</v>
      </c>
      <c r="AI265" s="49">
        <v>16.018453386000001</v>
      </c>
      <c r="AJ265" s="49">
        <v>82.323846933899802</v>
      </c>
      <c r="AK265" s="49">
        <v>83.161074828601357</v>
      </c>
      <c r="AL265" s="49">
        <v>84.454941639046325</v>
      </c>
      <c r="AM265" s="49">
        <v>86.629519178056455</v>
      </c>
      <c r="AN265" s="49">
        <v>89.063977051999757</v>
      </c>
      <c r="AO265" s="49">
        <v>91.517571634706314</v>
      </c>
      <c r="AP265" s="49">
        <v>93.742102786047454</v>
      </c>
      <c r="AQ265" s="49">
        <v>95.080701340315528</v>
      </c>
      <c r="AR265" s="49">
        <v>95.952931386966313</v>
      </c>
      <c r="AS265" s="53">
        <v>10.266116090837329</v>
      </c>
      <c r="AT265" s="53">
        <v>10.497487672671515</v>
      </c>
      <c r="AU265" s="53">
        <v>10.872736151851646</v>
      </c>
      <c r="AV265" s="53">
        <v>11.556710739349636</v>
      </c>
      <c r="AW265" s="53">
        <v>12.413393291698309</v>
      </c>
      <c r="AX265" s="53">
        <v>13.392214794272633</v>
      </c>
      <c r="AY265" s="53">
        <v>14.399717300083093</v>
      </c>
      <c r="AZ265" s="53">
        <v>15.070576694668846</v>
      </c>
      <c r="BA265" s="53">
        <v>15.537259026852077</v>
      </c>
      <c r="BB265" s="53">
        <v>80.954652391950717</v>
      </c>
      <c r="BC265" s="53">
        <v>81.810794386395045</v>
      </c>
      <c r="BD265" s="53">
        <v>83.128847718797104</v>
      </c>
      <c r="BE265" s="53">
        <v>85.330562432632846</v>
      </c>
      <c r="BF265" s="53">
        <v>87.775851823661498</v>
      </c>
      <c r="BG265" s="53">
        <v>90.220138497349794</v>
      </c>
      <c r="BH265" s="53">
        <v>92.419234442038842</v>
      </c>
      <c r="BI265" s="53">
        <v>93.734941132814058</v>
      </c>
      <c r="BJ265" s="53">
        <v>94.589245830632066</v>
      </c>
    </row>
    <row r="266" spans="1:62">
      <c r="B266" s="54">
        <f t="shared" si="14"/>
        <v>792</v>
      </c>
      <c r="C266" s="50">
        <v>26.4</v>
      </c>
      <c r="D266" s="52" t="e">
        <f>VLOOKUP(Table!C266,'Baby Growth Tracker'!$D$14:$E$99,2,FALSE)</f>
        <v>#N/A</v>
      </c>
      <c r="E266" s="49">
        <f>IF('Baby Growth Tracker'!$C$5="Male",Table!AA266,Table!AS266)</f>
        <v>10.277782175023264</v>
      </c>
      <c r="F266" s="49">
        <f>IF('Baby Growth Tracker'!$C$5="Male",Table!AB266,Table!AT266)</f>
        <v>10.509463662940615</v>
      </c>
      <c r="G266" s="49">
        <f>IF('Baby Growth Tracker'!$C$5="Male",Table!AC266,Table!AU266)</f>
        <v>10.885250648502856</v>
      </c>
      <c r="H266" s="49">
        <f>IF('Baby Growth Tracker'!$C$5="Male",Table!AD266,Table!AV266)</f>
        <v>11.570324254882488</v>
      </c>
      <c r="I266" s="49">
        <f>IF('Baby Growth Tracker'!$C$5="Male",Table!AE266,Table!AW266)</f>
        <v>12.428605293808911</v>
      </c>
      <c r="J266" s="49">
        <f>IF('Baby Growth Tracker'!$C$5="Male",Table!AF266,Table!AX266)</f>
        <v>13.409567844455532</v>
      </c>
      <c r="K266" s="49">
        <f>IF('Baby Growth Tracker'!$C$5="Male",Table!AG266,Table!AY266)</f>
        <v>14.419638251315568</v>
      </c>
      <c r="L266" s="49">
        <f>IF('Baby Growth Tracker'!$C$5="Male",Table!AH266,Table!AZ266)</f>
        <v>15.09241864778968</v>
      </c>
      <c r="M266" s="49">
        <f>IF('Baby Growth Tracker'!$C$5="Male",Table!AI266,Table!BA266)</f>
        <v>15.560539005454956</v>
      </c>
      <c r="N266" s="49" t="e">
        <f t="shared" si="12"/>
        <v>#N/A</v>
      </c>
      <c r="O266" s="50">
        <v>26.4</v>
      </c>
      <c r="P266" s="52" t="e">
        <f>VLOOKUP(Table!O266,'Baby Growth Tracker'!$D$14:$F$99,3,FALSE)</f>
        <v>#N/A</v>
      </c>
      <c r="Q266" s="49">
        <f>IF('Baby Growth Tracker'!$C$5="Male",Table!AJ266,Table!BB266)</f>
        <v>81.030788105445538</v>
      </c>
      <c r="R266" s="49">
        <f>IF('Baby Growth Tracker'!$C$5="Male",Table!AK266,Table!BC266)</f>
        <v>81.887850879461524</v>
      </c>
      <c r="S266" s="49">
        <f>IF('Baby Growth Tracker'!$C$5="Male",Table!AL266,Table!BD266)</f>
        <v>83.207389103559166</v>
      </c>
      <c r="T266" s="49">
        <f>IF('Baby Growth Tracker'!$C$5="Male",Table!AM266,Table!BE266)</f>
        <v>85.411763399669439</v>
      </c>
      <c r="U266" s="49">
        <f>IF('Baby Growth Tracker'!$C$5="Male",Table!AN266,Table!BF266)</f>
        <v>87.860263767075736</v>
      </c>
      <c r="V266" s="49">
        <f>IF('Baby Growth Tracker'!$C$5="Male",Table!AO266,Table!BG266)</f>
        <v>90.308023938323075</v>
      </c>
      <c r="W266" s="49">
        <f>IF('Baby Growth Tracker'!$C$5="Male",Table!AP266,Table!BH266)</f>
        <v>92.510464973106508</v>
      </c>
      <c r="X266" s="49">
        <f>IF('Baby Growth Tracker'!$C$5="Male",Table!AQ266,Table!BI266)</f>
        <v>93.828270692221992</v>
      </c>
      <c r="Y266" s="49">
        <f>IF('Baby Growth Tracker'!$C$5="Male",Table!AR266,Table!BJ266)</f>
        <v>94.68397691564347</v>
      </c>
      <c r="Z266" s="49" t="e">
        <f t="shared" si="13"/>
        <v>#N/A</v>
      </c>
      <c r="AA266" s="49">
        <v>10.662269657999998</v>
      </c>
      <c r="AB266" s="49">
        <v>10.925088074999998</v>
      </c>
      <c r="AC266" s="49">
        <v>11.346000224999997</v>
      </c>
      <c r="AD266" s="49">
        <v>12.096140723000001</v>
      </c>
      <c r="AE266" s="49">
        <v>13.004683714000002</v>
      </c>
      <c r="AF266" s="49">
        <v>14.001196445</v>
      </c>
      <c r="AG266" s="49">
        <v>14.981961778000002</v>
      </c>
      <c r="AH266" s="49">
        <v>15.610612828999997</v>
      </c>
      <c r="AI266" s="49">
        <v>16.036797633000003</v>
      </c>
      <c r="AJ266" s="49">
        <v>82.395618898299915</v>
      </c>
      <c r="AK266" s="49">
        <v>83.232905024660283</v>
      </c>
      <c r="AL266" s="49">
        <v>84.527098513389817</v>
      </c>
      <c r="AM266" s="49">
        <v>86.702867552857697</v>
      </c>
      <c r="AN266" s="49">
        <v>89.1396051539258</v>
      </c>
      <c r="AO266" s="49">
        <v>91.596495985419111</v>
      </c>
      <c r="AP266" s="49">
        <v>93.824871632574315</v>
      </c>
      <c r="AQ266" s="49">
        <v>95.16617193259907</v>
      </c>
      <c r="AR266" s="49">
        <v>96.040318283110764</v>
      </c>
      <c r="AS266" s="53">
        <v>10.277782175023264</v>
      </c>
      <c r="AT266" s="53">
        <v>10.509463662940615</v>
      </c>
      <c r="AU266" s="53">
        <v>10.885250648502856</v>
      </c>
      <c r="AV266" s="53">
        <v>11.570324254882488</v>
      </c>
      <c r="AW266" s="53">
        <v>12.428605293808911</v>
      </c>
      <c r="AX266" s="53">
        <v>13.409567844455532</v>
      </c>
      <c r="AY266" s="53">
        <v>14.419638251315568</v>
      </c>
      <c r="AZ266" s="53">
        <v>15.09241864778968</v>
      </c>
      <c r="BA266" s="53">
        <v>15.560539005454956</v>
      </c>
      <c r="BB266" s="53">
        <v>81.030788105445538</v>
      </c>
      <c r="BC266" s="53">
        <v>81.887850879461524</v>
      </c>
      <c r="BD266" s="53">
        <v>83.207389103559166</v>
      </c>
      <c r="BE266" s="53">
        <v>85.411763399669439</v>
      </c>
      <c r="BF266" s="53">
        <v>87.860263767075736</v>
      </c>
      <c r="BG266" s="53">
        <v>90.308023938323075</v>
      </c>
      <c r="BH266" s="53">
        <v>92.510464973106508</v>
      </c>
      <c r="BI266" s="53">
        <v>93.828270692221992</v>
      </c>
      <c r="BJ266" s="53">
        <v>94.68397691564347</v>
      </c>
    </row>
    <row r="267" spans="1:62">
      <c r="A267" s="49" t="s">
        <v>11</v>
      </c>
      <c r="B267" s="54">
        <f t="shared" si="14"/>
        <v>795</v>
      </c>
      <c r="C267" s="50">
        <v>26.5</v>
      </c>
      <c r="D267" s="52" t="e">
        <f>VLOOKUP(Table!C267,'Baby Growth Tracker'!$D$14:$E$99,2,FALSE)</f>
        <v>#N/A</v>
      </c>
      <c r="E267" s="49">
        <f>IF('Baby Growth Tracker'!$C$5="Male",Table!AA267,Table!AS267)</f>
        <v>10.29079052</v>
      </c>
      <c r="F267" s="49">
        <f>IF('Baby Growth Tracker'!$C$5="Male",Table!AB267,Table!AT267)</f>
        <v>10.52273581</v>
      </c>
      <c r="G267" s="49">
        <f>IF('Baby Growth Tracker'!$C$5="Male",Table!AC267,Table!AU267)</f>
        <v>10.89898515</v>
      </c>
      <c r="H267" s="49">
        <f>IF('Baby Growth Tracker'!$C$5="Male",Table!AD267,Table!AV267)</f>
        <v>11.585012559999999</v>
      </c>
      <c r="I267" s="49">
        <f>IF('Baby Growth Tracker'!$C$5="Male",Table!AE267,Table!AW267)</f>
        <v>12.44469237</v>
      </c>
      <c r="J267" s="49">
        <f>IF('Baby Growth Tracker'!$C$5="Male",Table!AF267,Table!AX267)</f>
        <v>13.42753102</v>
      </c>
      <c r="K267" s="49">
        <f>IF('Baby Growth Tracker'!$C$5="Male",Table!AG267,Table!AY267)</f>
        <v>14.43983817</v>
      </c>
      <c r="L267" s="49">
        <f>IF('Baby Growth Tracker'!$C$5="Male",Table!AH267,Table!AZ267)</f>
        <v>15.114276179999999</v>
      </c>
      <c r="M267" s="49">
        <f>IF('Baby Growth Tracker'!$C$5="Male",Table!AI267,Table!BA267)</f>
        <v>15.583627099999999</v>
      </c>
      <c r="N267" s="49" t="e">
        <f t="shared" si="12"/>
        <v>#N/A</v>
      </c>
      <c r="O267" s="50">
        <v>26.5</v>
      </c>
      <c r="P267" s="52" t="e">
        <f>VLOOKUP(Table!O267,'Baby Growth Tracker'!$D$14:$F$99,3,FALSE)</f>
        <v>#N/A</v>
      </c>
      <c r="Q267" s="49">
        <f>IF('Baby Growth Tracker'!$C$5="Male",Table!AJ267,Table!BB267)</f>
        <v>81.113315248316326</v>
      </c>
      <c r="R267" s="49">
        <f>IF('Baby Growth Tracker'!$C$5="Male",Table!AK267,Table!BC267)</f>
        <v>81.972229269488068</v>
      </c>
      <c r="S267" s="49">
        <f>IF('Baby Growth Tracker'!$C$5="Male",Table!AL267,Table!BD267)</f>
        <v>83.294589691719821</v>
      </c>
      <c r="T267" s="49">
        <f>IF('Baby Growth Tracker'!$C$5="Male",Table!AM267,Table!BE267)</f>
        <v>85.503602350839571</v>
      </c>
      <c r="U267" s="49">
        <f>IF('Baby Growth Tracker'!$C$5="Male",Table!AN267,Table!BF267)</f>
        <v>87.957141816000004</v>
      </c>
      <c r="V267" s="49">
        <f>IF('Baby Growth Tracker'!$C$5="Male",Table!AO267,Table!BG267)</f>
        <v>90.409819647466009</v>
      </c>
      <c r="W267" s="49">
        <f>IF('Baby Growth Tracker'!$C$5="Male",Table!AP267,Table!BH267)</f>
        <v>92.616582249013078</v>
      </c>
      <c r="X267" s="49">
        <f>IF('Baby Growth Tracker'!$C$5="Male",Table!AQ267,Table!BI267)</f>
        <v>93.936926731019611</v>
      </c>
      <c r="Y267" s="49">
        <f>IF('Baby Growth Tracker'!$C$5="Male",Table!AR267,Table!BJ267)</f>
        <v>94.794262578302877</v>
      </c>
      <c r="Z267" s="49" t="e">
        <f t="shared" si="13"/>
        <v>#N/A</v>
      </c>
      <c r="AA267" s="49">
        <v>10.673802609999999</v>
      </c>
      <c r="AB267" s="49">
        <v>10.936811710000001</v>
      </c>
      <c r="AC267" s="49">
        <v>11.35805876</v>
      </c>
      <c r="AD267" s="49">
        <v>12.10888759</v>
      </c>
      <c r="AE267" s="49">
        <v>13.018423820000001</v>
      </c>
      <c r="AF267" s="49">
        <v>14.0162298</v>
      </c>
      <c r="AG267" s="49">
        <v>14.998477940000001</v>
      </c>
      <c r="AH267" s="49">
        <v>15.62818936</v>
      </c>
      <c r="AI267" s="49">
        <v>16.055141880000001</v>
      </c>
      <c r="AJ267" s="49">
        <v>82.473652730700138</v>
      </c>
      <c r="AK267" s="49">
        <v>83.311052828664842</v>
      </c>
      <c r="AL267" s="49">
        <v>84.605762463273564</v>
      </c>
      <c r="AM267" s="49">
        <v>86.783293458015834</v>
      </c>
      <c r="AN267" s="49">
        <v>89.223264338999996</v>
      </c>
      <c r="AO267" s="49">
        <v>91.68467602565714</v>
      </c>
      <c r="AP267" s="49">
        <v>93.918174648263602</v>
      </c>
      <c r="AQ267" s="49">
        <v>95.263000759769255</v>
      </c>
      <c r="AR267" s="49">
        <v>96.139616106349521</v>
      </c>
      <c r="AS267" s="53">
        <v>10.29079052</v>
      </c>
      <c r="AT267" s="53">
        <v>10.52273581</v>
      </c>
      <c r="AU267" s="53">
        <v>10.89898515</v>
      </c>
      <c r="AV267" s="53">
        <v>11.585012559999999</v>
      </c>
      <c r="AW267" s="53">
        <v>12.44469237</v>
      </c>
      <c r="AX267" s="53">
        <v>13.42753102</v>
      </c>
      <c r="AY267" s="53">
        <v>14.43983817</v>
      </c>
      <c r="AZ267" s="53">
        <v>15.114276179999999</v>
      </c>
      <c r="BA267" s="53">
        <v>15.583627099999999</v>
      </c>
      <c r="BB267" s="53">
        <v>81.113315248316326</v>
      </c>
      <c r="BC267" s="53">
        <v>81.972229269488068</v>
      </c>
      <c r="BD267" s="53">
        <v>83.294589691719821</v>
      </c>
      <c r="BE267" s="53">
        <v>85.503602350839571</v>
      </c>
      <c r="BF267" s="53">
        <v>87.957141816000004</v>
      </c>
      <c r="BG267" s="53">
        <v>90.409819647466009</v>
      </c>
      <c r="BH267" s="53">
        <v>92.616582249013078</v>
      </c>
      <c r="BI267" s="53">
        <v>93.936926731019611</v>
      </c>
      <c r="BJ267" s="53">
        <v>94.794262578302877</v>
      </c>
    </row>
    <row r="268" spans="1:62">
      <c r="B268" s="54">
        <f t="shared" si="14"/>
        <v>798</v>
      </c>
      <c r="C268" s="50">
        <v>26.6</v>
      </c>
      <c r="D268" s="52" t="e">
        <f>VLOOKUP(Table!C268,'Baby Growth Tracker'!$D$14:$E$99,2,FALSE)</f>
        <v>#N/A</v>
      </c>
      <c r="E268" s="49">
        <f>IF('Baby Growth Tracker'!$C$5="Male",Table!AA268,Table!AS268)</f>
        <v>10.302375851000001</v>
      </c>
      <c r="F268" s="49">
        <f>IF('Baby Growth Tracker'!$C$5="Male",Table!AB268,Table!AT268)</f>
        <v>10.534633236000001</v>
      </c>
      <c r="G268" s="49">
        <f>IF('Baby Growth Tracker'!$C$5="Male",Table!AC268,Table!AU268)</f>
        <v>10.911424682</v>
      </c>
      <c r="H268" s="49">
        <f>IF('Baby Growth Tracker'!$C$5="Male",Table!AD268,Table!AV268)</f>
        <v>11.598557918999999</v>
      </c>
      <c r="I268" s="49">
        <f>IF('Baby Growth Tracker'!$C$5="Male",Table!AE268,Table!AW268)</f>
        <v>12.459845468000001</v>
      </c>
      <c r="J268" s="49">
        <f>IF('Baby Growth Tracker'!$C$5="Male",Table!AF268,Table!AX268)</f>
        <v>13.444837275999999</v>
      </c>
      <c r="K268" s="49">
        <f>IF('Baby Growth Tracker'!$C$5="Male",Table!AG268,Table!AY268)</f>
        <v>14.459727258999999</v>
      </c>
      <c r="L268" s="49">
        <f>IF('Baby Growth Tracker'!$C$5="Male",Table!AH268,Table!AZ268)</f>
        <v>15.136098018999999</v>
      </c>
      <c r="M268" s="49">
        <f>IF('Baby Growth Tracker'!$C$5="Male",Table!AI268,Table!BA268)</f>
        <v>15.606896149999999</v>
      </c>
      <c r="N268" s="49" t="e">
        <f t="shared" si="12"/>
        <v>#N/A</v>
      </c>
      <c r="O268" s="50">
        <v>26.6</v>
      </c>
      <c r="P268" s="52" t="e">
        <f>VLOOKUP(Table!O268,'Baby Growth Tracker'!$D$14:$F$99,3,FALSE)</f>
        <v>#N/A</v>
      </c>
      <c r="Q268" s="49">
        <f>IF('Baby Growth Tracker'!$C$5="Male",Table!AJ268,Table!BB268)</f>
        <v>81.189318001242498</v>
      </c>
      <c r="R268" s="49">
        <f>IF('Baby Growth Tracker'!$C$5="Male",Table!AK268,Table!BC268)</f>
        <v>82.049090810883811</v>
      </c>
      <c r="S268" s="49">
        <f>IF('Baby Growth Tracker'!$C$5="Male",Table!AL268,Table!BD268)</f>
        <v>83.372848054759359</v>
      </c>
      <c r="T268" s="49">
        <f>IF('Baby Growth Tracker'!$C$5="Male",Table!AM268,Table!BE268)</f>
        <v>85.584392736391933</v>
      </c>
      <c r="U268" s="49">
        <f>IF('Baby Growth Tracker'!$C$5="Male",Table!AN268,Table!BF268)</f>
        <v>88.041029474300004</v>
      </c>
      <c r="V268" s="49">
        <f>IF('Baby Growth Tracker'!$C$5="Male",Table!AO268,Table!BG268)</f>
        <v>90.497095719187044</v>
      </c>
      <c r="W268" s="49">
        <f>IF('Baby Growth Tracker'!$C$5="Male",Table!AP268,Table!BH268)</f>
        <v>92.707150588978365</v>
      </c>
      <c r="X268" s="49">
        <f>IF('Baby Growth Tracker'!$C$5="Male",Table!AQ268,Table!BI268)</f>
        <v>94.029572992433501</v>
      </c>
      <c r="Y268" s="49">
        <f>IF('Baby Growth Tracker'!$C$5="Male",Table!AR268,Table!BJ268)</f>
        <v>94.888300797266183</v>
      </c>
      <c r="Z268" s="49" t="e">
        <f t="shared" si="13"/>
        <v>#N/A</v>
      </c>
      <c r="AA268" s="49">
        <v>10.685220505</v>
      </c>
      <c r="AB268" s="49">
        <v>10.948410606000001</v>
      </c>
      <c r="AC268" s="49">
        <v>11.369980878</v>
      </c>
      <c r="AD268" s="49">
        <v>12.121489501999999</v>
      </c>
      <c r="AE268" s="49">
        <v>13.032031098000001</v>
      </c>
      <c r="AF268" s="49">
        <v>14.031174069999999</v>
      </c>
      <c r="AG268" s="49">
        <v>15.014981377000002</v>
      </c>
      <c r="AH268" s="49">
        <v>15.645820467</v>
      </c>
      <c r="AI268" s="49">
        <v>16.073594805999999</v>
      </c>
      <c r="AJ268" s="49">
        <v>82.54509966333282</v>
      </c>
      <c r="AK268" s="49">
        <v>83.382556551448261</v>
      </c>
      <c r="AL268" s="49">
        <v>84.677585128519681</v>
      </c>
      <c r="AM268" s="49">
        <v>86.856281512486675</v>
      </c>
      <c r="AN268" s="49">
        <v>89.298487132899993</v>
      </c>
      <c r="AO268" s="49">
        <v>91.763137315237742</v>
      </c>
      <c r="AP268" s="49">
        <v>94.000420846748597</v>
      </c>
      <c r="AQ268" s="49">
        <v>95.347910803680662</v>
      </c>
      <c r="AR268" s="49">
        <v>96.226417285240288</v>
      </c>
      <c r="AS268" s="53">
        <v>10.302375851000001</v>
      </c>
      <c r="AT268" s="53">
        <v>10.534633236000001</v>
      </c>
      <c r="AU268" s="53">
        <v>10.911424682</v>
      </c>
      <c r="AV268" s="53">
        <v>11.598557918999999</v>
      </c>
      <c r="AW268" s="53">
        <v>12.459845468000001</v>
      </c>
      <c r="AX268" s="53">
        <v>13.444837275999999</v>
      </c>
      <c r="AY268" s="53">
        <v>14.459727258999999</v>
      </c>
      <c r="AZ268" s="53">
        <v>15.136098018999999</v>
      </c>
      <c r="BA268" s="53">
        <v>15.606896149999999</v>
      </c>
      <c r="BB268" s="53">
        <v>81.189318001242498</v>
      </c>
      <c r="BC268" s="53">
        <v>82.049090810883811</v>
      </c>
      <c r="BD268" s="53">
        <v>83.372848054759359</v>
      </c>
      <c r="BE268" s="53">
        <v>85.584392736391933</v>
      </c>
      <c r="BF268" s="53">
        <v>88.041029474300004</v>
      </c>
      <c r="BG268" s="53">
        <v>90.497095719187044</v>
      </c>
      <c r="BH268" s="53">
        <v>92.707150588978365</v>
      </c>
      <c r="BI268" s="53">
        <v>94.029572992433501</v>
      </c>
      <c r="BJ268" s="53">
        <v>94.888300797266183</v>
      </c>
    </row>
    <row r="269" spans="1:62">
      <c r="B269" s="54">
        <f t="shared" si="14"/>
        <v>801</v>
      </c>
      <c r="C269" s="50">
        <v>26.7</v>
      </c>
      <c r="D269" s="52" t="e">
        <f>VLOOKUP(Table!C269,'Baby Growth Tracker'!$D$14:$E$99,2,FALSE)</f>
        <v>#N/A</v>
      </c>
      <c r="E269" s="49">
        <f>IF('Baby Growth Tracker'!$C$5="Male",Table!AA269,Table!AS269)</f>
        <v>10.3139352277</v>
      </c>
      <c r="F269" s="49">
        <f>IF('Baby Growth Tracker'!$C$5="Male",Table!AB269,Table!AT269)</f>
        <v>10.5465057367</v>
      </c>
      <c r="G269" s="49">
        <f>IF('Baby Growth Tracker'!$C$5="Male",Table!AC269,Table!AU269)</f>
        <v>10.923840991900001</v>
      </c>
      <c r="H269" s="49">
        <f>IF('Baby Growth Tracker'!$C$5="Male",Table!AD269,Table!AV269)</f>
        <v>11.6120833166</v>
      </c>
      <c r="I269" s="49">
        <f>IF('Baby Growth Tracker'!$C$5="Male",Table!AE269,Table!AW269)</f>
        <v>12.4749831138</v>
      </c>
      <c r="J269" s="49">
        <f>IF('Baby Growth Tracker'!$C$5="Male",Table!AF269,Table!AX269)</f>
        <v>13.462134098</v>
      </c>
      <c r="K269" s="49">
        <f>IF('Baby Growth Tracker'!$C$5="Male",Table!AG269,Table!AY269)</f>
        <v>14.479614479899999</v>
      </c>
      <c r="L269" s="49">
        <f>IF('Baby Growth Tracker'!$C$5="Male",Table!AH269,Table!AZ269)</f>
        <v>15.157924034899999</v>
      </c>
      <c r="M269" s="49">
        <f>IF('Baby Growth Tracker'!$C$5="Male",Table!AI269,Table!BA269)</f>
        <v>15.630174152999999</v>
      </c>
      <c r="N269" s="49" t="e">
        <f t="shared" si="12"/>
        <v>#N/A</v>
      </c>
      <c r="O269" s="50">
        <v>26.7</v>
      </c>
      <c r="P269" s="52" t="e">
        <f>VLOOKUP(Table!O269,'Baby Growth Tracker'!$D$14:$F$99,3,FALSE)</f>
        <v>#N/A</v>
      </c>
      <c r="Q269" s="49">
        <f>IF('Baby Growth Tracker'!$C$5="Male",Table!AJ269,Table!BB269)</f>
        <v>81.265137695817202</v>
      </c>
      <c r="R269" s="49">
        <f>IF('Baby Growth Tracker'!$C$5="Male",Table!AK269,Table!BC269)</f>
        <v>82.125752824911331</v>
      </c>
      <c r="S269" s="49">
        <f>IF('Baby Growth Tracker'!$C$5="Male",Table!AL269,Table!BD269)</f>
        <v>83.450882970510264</v>
      </c>
      <c r="T269" s="49">
        <f>IF('Baby Growth Tracker'!$C$5="Male",Table!AM269,Table!BE269)</f>
        <v>85.664923610836411</v>
      </c>
      <c r="U269" s="49">
        <f>IF('Baby Growth Tracker'!$C$5="Male",Table!AN269,Table!BF269)</f>
        <v>88.124623297820008</v>
      </c>
      <c r="V269" s="49">
        <f>IF('Baby Growth Tracker'!$C$5="Male",Table!AO269,Table!BG269)</f>
        <v>90.58404969390169</v>
      </c>
      <c r="W269" s="49">
        <f>IF('Baby Growth Tracker'!$C$5="Male",Table!AP269,Table!BH269)</f>
        <v>92.79737658390269</v>
      </c>
      <c r="X269" s="49">
        <f>IF('Baby Growth Tracker'!$C$5="Male",Table!AQ269,Table!BI269)</f>
        <v>94.1218671430764</v>
      </c>
      <c r="Y269" s="49">
        <f>IF('Baby Growth Tracker'!$C$5="Male",Table!AR269,Table!BJ269)</f>
        <v>94.981981506467378</v>
      </c>
      <c r="Z269" s="49" t="e">
        <f t="shared" si="13"/>
        <v>#N/A</v>
      </c>
      <c r="AA269" s="49">
        <v>10.696638400000001</v>
      </c>
      <c r="AB269" s="49">
        <v>10.960009502000002</v>
      </c>
      <c r="AC269" s="49">
        <v>11.381902995999999</v>
      </c>
      <c r="AD269" s="49">
        <v>12.134091413999998</v>
      </c>
      <c r="AE269" s="49">
        <v>13.045638376000001</v>
      </c>
      <c r="AF269" s="49">
        <v>14.046118339999998</v>
      </c>
      <c r="AG269" s="49">
        <v>15.031484814000002</v>
      </c>
      <c r="AH269" s="49">
        <v>15.663451574</v>
      </c>
      <c r="AI269" s="49">
        <v>16.092047731999997</v>
      </c>
      <c r="AJ269" s="49">
        <v>82.616413750545803</v>
      </c>
      <c r="AK269" s="49">
        <v>83.453925917555623</v>
      </c>
      <c r="AL269" s="49">
        <v>84.749268935653092</v>
      </c>
      <c r="AM269" s="49">
        <v>86.929117780148161</v>
      </c>
      <c r="AN269" s="49">
        <v>89.373536809889998</v>
      </c>
      <c r="AO269" s="49">
        <v>91.841398061583646</v>
      </c>
      <c r="AP269" s="49">
        <v>94.082437681678684</v>
      </c>
      <c r="AQ269" s="49">
        <v>95.432572778835663</v>
      </c>
      <c r="AR269" s="49">
        <v>96.312957787380739</v>
      </c>
      <c r="AS269" s="53">
        <v>10.3139352277</v>
      </c>
      <c r="AT269" s="53">
        <v>10.5465057367</v>
      </c>
      <c r="AU269" s="53">
        <v>10.923840991900001</v>
      </c>
      <c r="AV269" s="53">
        <v>11.6120833166</v>
      </c>
      <c r="AW269" s="53">
        <v>12.4749831138</v>
      </c>
      <c r="AX269" s="53">
        <v>13.462134098</v>
      </c>
      <c r="AY269" s="53">
        <v>14.479614479899999</v>
      </c>
      <c r="AZ269" s="53">
        <v>15.157924034899999</v>
      </c>
      <c r="BA269" s="53">
        <v>15.630174152999999</v>
      </c>
      <c r="BB269" s="53">
        <v>81.265137695817202</v>
      </c>
      <c r="BC269" s="53">
        <v>82.125752824911331</v>
      </c>
      <c r="BD269" s="53">
        <v>83.450882970510264</v>
      </c>
      <c r="BE269" s="53">
        <v>85.664923610836411</v>
      </c>
      <c r="BF269" s="53">
        <v>88.124623297820008</v>
      </c>
      <c r="BG269" s="53">
        <v>90.58404969390169</v>
      </c>
      <c r="BH269" s="53">
        <v>92.79737658390269</v>
      </c>
      <c r="BI269" s="53">
        <v>94.1218671430764</v>
      </c>
      <c r="BJ269" s="53">
        <v>94.981981506467378</v>
      </c>
    </row>
    <row r="270" spans="1:62">
      <c r="B270" s="54">
        <f t="shared" si="14"/>
        <v>804</v>
      </c>
      <c r="C270" s="50">
        <v>26.8</v>
      </c>
      <c r="D270" s="52" t="e">
        <f>VLOOKUP(Table!C270,'Baby Growth Tracker'!$D$14:$E$99,2,FALSE)</f>
        <v>#N/A</v>
      </c>
      <c r="E270" s="49">
        <f>IF('Baby Growth Tracker'!$C$5="Male",Table!AA270,Table!AS270)</f>
        <v>10.325469201100001</v>
      </c>
      <c r="F270" s="49">
        <f>IF('Baby Growth Tracker'!$C$5="Male",Table!AB270,Table!AT270)</f>
        <v>10.5583538593</v>
      </c>
      <c r="G270" s="49">
        <f>IF('Baby Growth Tracker'!$C$5="Male",Table!AC270,Table!AU270)</f>
        <v>10.936234621130001</v>
      </c>
      <c r="H270" s="49">
        <f>IF('Baby Growth Tracker'!$C$5="Male",Table!AD270,Table!AV270)</f>
        <v>11.625589284809999</v>
      </c>
      <c r="I270" s="49">
        <f>IF('Baby Growth Tracker'!$C$5="Male",Table!AE270,Table!AW270)</f>
        <v>12.49010582993</v>
      </c>
      <c r="J270" s="49">
        <f>IF('Baby Growth Tracker'!$C$5="Male",Table!AF270,Table!AX270)</f>
        <v>13.479422001330001</v>
      </c>
      <c r="K270" s="49">
        <f>IF('Baby Growth Tracker'!$C$5="Male",Table!AG270,Table!AY270)</f>
        <v>14.499500346219998</v>
      </c>
      <c r="L270" s="49">
        <f>IF('Baby Growth Tracker'!$C$5="Male",Table!AH270,Table!AZ270)</f>
        <v>15.179754744279998</v>
      </c>
      <c r="M270" s="49">
        <f>IF('Baby Growth Tracker'!$C$5="Male",Table!AI270,Table!BA270)</f>
        <v>15.653461630359999</v>
      </c>
      <c r="N270" s="49" t="e">
        <f t="shared" si="12"/>
        <v>#N/A</v>
      </c>
      <c r="O270" s="50">
        <v>26.8</v>
      </c>
      <c r="P270" s="52" t="e">
        <f>VLOOKUP(Table!O270,'Baby Growth Tracker'!$D$14:$F$99,3,FALSE)</f>
        <v>#N/A</v>
      </c>
      <c r="Q270" s="49">
        <f>IF('Baby Growth Tracker'!$C$5="Male",Table!AJ270,Table!BB270)</f>
        <v>81.340770584640126</v>
      </c>
      <c r="R270" s="49">
        <f>IF('Baby Growth Tracker'!$C$5="Male",Table!AK270,Table!BC270)</f>
        <v>82.202212053166363</v>
      </c>
      <c r="S270" s="49">
        <f>IF('Baby Growth Tracker'!$C$5="Male",Table!AL270,Table!BD270)</f>
        <v>83.528691860641032</v>
      </c>
      <c r="T270" s="49">
        <f>IF('Baby Growth Tracker'!$C$5="Male",Table!AM270,Table!BE270)</f>
        <v>85.745193340585175</v>
      </c>
      <c r="U270" s="49">
        <f>IF('Baby Growth Tracker'!$C$5="Male",Table!AN270,Table!BF270)</f>
        <v>88.207922432319009</v>
      </c>
      <c r="V270" s="49">
        <f>IF('Baby Growth Tracker'!$C$5="Male",Table!AO270,Table!BG270)</f>
        <v>90.670681225154809</v>
      </c>
      <c r="W270" s="49">
        <f>IF('Baby Growth Tracker'!$C$5="Male",Table!AP270,Table!BH270)</f>
        <v>92.887260122745417</v>
      </c>
      <c r="X270" s="49">
        <f>IF('Baby Growth Tracker'!$C$5="Male",Table!AQ270,Table!BI270)</f>
        <v>94.213809116237528</v>
      </c>
      <c r="Y270" s="49">
        <f>IF('Baby Growth Tracker'!$C$5="Male",Table!AR270,Table!BJ270)</f>
        <v>95.075304630358005</v>
      </c>
      <c r="Z270" s="49" t="e">
        <f t="shared" si="13"/>
        <v>#N/A</v>
      </c>
      <c r="AA270" s="49">
        <v>10.708056295000002</v>
      </c>
      <c r="AB270" s="49">
        <v>10.971608398000003</v>
      </c>
      <c r="AC270" s="49">
        <v>11.393825113999998</v>
      </c>
      <c r="AD270" s="49">
        <v>12.146693325999998</v>
      </c>
      <c r="AE270" s="49">
        <v>13.059245654000001</v>
      </c>
      <c r="AF270" s="49">
        <v>14.061062609999997</v>
      </c>
      <c r="AG270" s="49">
        <v>15.047988251000003</v>
      </c>
      <c r="AH270" s="49">
        <v>15.681082680999999</v>
      </c>
      <c r="AI270" s="49">
        <v>16.110500657999996</v>
      </c>
      <c r="AJ270" s="49">
        <v>82.687596049144659</v>
      </c>
      <c r="AK270" s="49">
        <v>83.525161949749148</v>
      </c>
      <c r="AL270" s="49">
        <v>84.820814879630191</v>
      </c>
      <c r="AM270" s="49">
        <v>87.001803263121616</v>
      </c>
      <c r="AN270" s="49">
        <v>89.448414434507995</v>
      </c>
      <c r="AO270" s="49">
        <v>91.919459421378178</v>
      </c>
      <c r="AP270" s="49">
        <v>94.164226397166445</v>
      </c>
      <c r="AQ270" s="49">
        <v>95.516987976678465</v>
      </c>
      <c r="AR270" s="49">
        <v>96.399238931113942</v>
      </c>
      <c r="AS270" s="53">
        <v>10.325469201100001</v>
      </c>
      <c r="AT270" s="53">
        <v>10.5583538593</v>
      </c>
      <c r="AU270" s="53">
        <v>10.936234621130001</v>
      </c>
      <c r="AV270" s="53">
        <v>11.625589284809999</v>
      </c>
      <c r="AW270" s="53">
        <v>12.49010582993</v>
      </c>
      <c r="AX270" s="53">
        <v>13.479422001330001</v>
      </c>
      <c r="AY270" s="53">
        <v>14.499500346219998</v>
      </c>
      <c r="AZ270" s="53">
        <v>15.179754744279998</v>
      </c>
      <c r="BA270" s="53">
        <v>15.653461630359999</v>
      </c>
      <c r="BB270" s="53">
        <v>81.340770584640126</v>
      </c>
      <c r="BC270" s="53">
        <v>82.202212053166363</v>
      </c>
      <c r="BD270" s="53">
        <v>83.528691860641032</v>
      </c>
      <c r="BE270" s="53">
        <v>85.745193340585175</v>
      </c>
      <c r="BF270" s="53">
        <v>88.207922432319009</v>
      </c>
      <c r="BG270" s="53">
        <v>90.670681225154809</v>
      </c>
      <c r="BH270" s="53">
        <v>92.887260122745417</v>
      </c>
      <c r="BI270" s="53">
        <v>94.213809116237528</v>
      </c>
      <c r="BJ270" s="53">
        <v>95.075304630358005</v>
      </c>
    </row>
    <row r="271" spans="1:62">
      <c r="B271" s="54">
        <f t="shared" si="14"/>
        <v>807</v>
      </c>
      <c r="C271" s="50">
        <v>26.9</v>
      </c>
      <c r="D271" s="52" t="e">
        <f>VLOOKUP(Table!C271,'Baby Growth Tracker'!$D$14:$E$99,2,FALSE)</f>
        <v>#N/A</v>
      </c>
      <c r="E271" s="49">
        <f>IF('Baby Growth Tracker'!$C$5="Male",Table!AA271,Table!AS271)</f>
        <v>10.336978316876001</v>
      </c>
      <c r="F271" s="49">
        <f>IF('Baby Growth Tracker'!$C$5="Male",Table!AB271,Table!AT271)</f>
        <v>10.570178145581</v>
      </c>
      <c r="G271" s="49">
        <f>IF('Baby Growth Tracker'!$C$5="Male",Table!AC271,Table!AU271)</f>
        <v>10.948606105534001</v>
      </c>
      <c r="H271" s="49">
        <f>IF('Baby Growth Tracker'!$C$5="Male",Table!AD271,Table!AV271)</f>
        <v>11.639076349739</v>
      </c>
      <c r="I271" s="49">
        <f>IF('Baby Growth Tracker'!$C$5="Male",Table!AE271,Table!AW271)</f>
        <v>12.505214132575</v>
      </c>
      <c r="J271" s="49">
        <f>IF('Baby Growth Tracker'!$C$5="Male",Table!AF271,Table!AX271)</f>
        <v>13.496701494439</v>
      </c>
      <c r="K271" s="49">
        <f>IF('Baby Growth Tracker'!$C$5="Male",Table!AG271,Table!AY271)</f>
        <v>14.519385363997998</v>
      </c>
      <c r="L271" s="49">
        <f>IF('Baby Growth Tracker'!$C$5="Male",Table!AH271,Table!AZ271)</f>
        <v>15.201590655835998</v>
      </c>
      <c r="M271" s="49">
        <f>IF('Baby Growth Tracker'!$C$5="Male",Table!AI271,Table!BA271)</f>
        <v>15.676759095274999</v>
      </c>
      <c r="N271" s="49" t="e">
        <f t="shared" si="12"/>
        <v>#N/A</v>
      </c>
      <c r="O271" s="50">
        <v>26.9</v>
      </c>
      <c r="P271" s="52" t="e">
        <f>VLOOKUP(Table!O271,'Baby Growth Tracker'!$D$14:$F$99,3,FALSE)</f>
        <v>#N/A</v>
      </c>
      <c r="Q271" s="49">
        <f>IF('Baby Growth Tracker'!$C$5="Male",Table!AJ271,Table!BB271)</f>
        <v>81.416213032052738</v>
      </c>
      <c r="R271" s="49">
        <f>IF('Baby Growth Tracker'!$C$5="Male",Table!AK271,Table!BC271)</f>
        <v>82.278465337545143</v>
      </c>
      <c r="S271" s="49">
        <f>IF('Baby Growth Tracker'!$C$5="Male",Table!AL271,Table!BD271)</f>
        <v>83.606272231595597</v>
      </c>
      <c r="T271" s="49">
        <f>IF('Baby Growth Tracker'!$C$5="Male",Table!AM271,Table!BE271)</f>
        <v>85.825200356256374</v>
      </c>
      <c r="U271" s="49">
        <f>IF('Baby Growth Tracker'!$C$5="Male",Table!AN271,Table!BF271)</f>
        <v>88.290926072246506</v>
      </c>
      <c r="V271" s="49">
        <f>IF('Baby Growth Tracker'!$C$5="Male",Table!AO271,Table!BG271)</f>
        <v>90.756990006761768</v>
      </c>
      <c r="W271" s="49">
        <f>IF('Baby Growth Tracker'!$C$5="Male",Table!AP271,Table!BH271)</f>
        <v>92.976801132731651</v>
      </c>
      <c r="X271" s="49">
        <f>IF('Baby Growth Tracker'!$C$5="Male",Table!AQ271,Table!BI271)</f>
        <v>94.305398884623656</v>
      </c>
      <c r="Y271" s="49">
        <f>IF('Baby Growth Tracker'!$C$5="Male",Table!AR271,Table!BJ271)</f>
        <v>95.168270134450239</v>
      </c>
      <c r="Z271" s="49" t="e">
        <f t="shared" si="13"/>
        <v>#N/A</v>
      </c>
      <c r="AA271" s="49">
        <v>10.719474190000003</v>
      </c>
      <c r="AB271" s="49">
        <v>10.983207294000003</v>
      </c>
      <c r="AC271" s="49">
        <v>11.405747231999998</v>
      </c>
      <c r="AD271" s="49">
        <v>12.159295237999997</v>
      </c>
      <c r="AE271" s="49">
        <v>13.072852932000002</v>
      </c>
      <c r="AF271" s="49">
        <v>14.076006879999996</v>
      </c>
      <c r="AG271" s="49">
        <v>15.064491688000004</v>
      </c>
      <c r="AH271" s="49">
        <v>15.698713787999999</v>
      </c>
      <c r="AI271" s="49">
        <v>16.128953583999994</v>
      </c>
      <c r="AJ271" s="49">
        <v>82.758647599625931</v>
      </c>
      <c r="AK271" s="49">
        <v>83.596265654657429</v>
      </c>
      <c r="AL271" s="49">
        <v>84.892223939480971</v>
      </c>
      <c r="AM271" s="49">
        <v>87.074338948111674</v>
      </c>
      <c r="AN271" s="49">
        <v>89.523121057260795</v>
      </c>
      <c r="AO271" s="49">
        <v>91.997322540118077</v>
      </c>
      <c r="AP271" s="49">
        <v>94.245788230344459</v>
      </c>
      <c r="AQ271" s="49">
        <v>95.60115768505355</v>
      </c>
      <c r="AR271" s="49">
        <v>96.485262033751226</v>
      </c>
      <c r="AS271" s="53">
        <v>10.336978316876001</v>
      </c>
      <c r="AT271" s="53">
        <v>10.570178145581</v>
      </c>
      <c r="AU271" s="53">
        <v>10.948606105534001</v>
      </c>
      <c r="AV271" s="53">
        <v>11.639076349739</v>
      </c>
      <c r="AW271" s="53">
        <v>12.505214132575</v>
      </c>
      <c r="AX271" s="53">
        <v>13.496701494439</v>
      </c>
      <c r="AY271" s="53">
        <v>14.519385363997998</v>
      </c>
      <c r="AZ271" s="53">
        <v>15.201590655835998</v>
      </c>
      <c r="BA271" s="53">
        <v>15.676759095274999</v>
      </c>
      <c r="BB271" s="53">
        <v>81.416213032052738</v>
      </c>
      <c r="BC271" s="53">
        <v>82.278465337545143</v>
      </c>
      <c r="BD271" s="53">
        <v>83.606272231595597</v>
      </c>
      <c r="BE271" s="53">
        <v>85.825200356256374</v>
      </c>
      <c r="BF271" s="53">
        <v>88.290926072246506</v>
      </c>
      <c r="BG271" s="53">
        <v>90.756990006761768</v>
      </c>
      <c r="BH271" s="53">
        <v>92.976801132731651</v>
      </c>
      <c r="BI271" s="53">
        <v>94.305398884623656</v>
      </c>
      <c r="BJ271" s="53">
        <v>95.168270134450239</v>
      </c>
    </row>
    <row r="272" spans="1:62">
      <c r="A272" s="49" t="s">
        <v>11</v>
      </c>
      <c r="B272" s="54">
        <f t="shared" si="14"/>
        <v>810</v>
      </c>
      <c r="C272" s="50">
        <v>27</v>
      </c>
      <c r="D272" s="52" t="e">
        <f>VLOOKUP(Table!C272,'Baby Growth Tracker'!$D$14:$E$99,2,FALSE)</f>
        <v>#N/A</v>
      </c>
      <c r="E272" s="49">
        <f>IF('Baby Growth Tracker'!$C$5="Male",Table!AA272,Table!AS272)</f>
        <v>10.348463115411802</v>
      </c>
      <c r="F272" s="49">
        <f>IF('Baby Growth Tracker'!$C$5="Male",Table!AB272,Table!AT272)</f>
        <v>10.581979131938899</v>
      </c>
      <c r="G272" s="49">
        <f>IF('Baby Growth Tracker'!$C$5="Male",Table!AC272,Table!AU272)</f>
        <v>10.960955975407702</v>
      </c>
      <c r="H272" s="49">
        <f>IF('Baby Growth Tracker'!$C$5="Male",Table!AD272,Table!AV272)</f>
        <v>11.6525450316377</v>
      </c>
      <c r="I272" s="49">
        <f>IF('Baby Growth Tracker'!$C$5="Male",Table!AE272,Table!AW272)</f>
        <v>12.520308531626501</v>
      </c>
      <c r="J272" s="49">
        <f>IF('Baby Growth Tracker'!$C$5="Male",Table!AF272,Table!AX272)</f>
        <v>13.513973078953899</v>
      </c>
      <c r="K272" s="49">
        <f>IF('Baby Growth Tracker'!$C$5="Male",Table!AG272,Table!AY272)</f>
        <v>14.539270031858598</v>
      </c>
      <c r="L272" s="49">
        <f>IF('Baby Growth Tracker'!$C$5="Male",Table!AH272,Table!AZ272)</f>
        <v>15.223432270452999</v>
      </c>
      <c r="M272" s="49">
        <f>IF('Baby Growth Tracker'!$C$5="Male",Table!AI272,Table!BA272)</f>
        <v>15.7000670528515</v>
      </c>
      <c r="N272" s="49" t="e">
        <f t="shared" si="12"/>
        <v>#N/A</v>
      </c>
      <c r="O272" s="50">
        <v>27</v>
      </c>
      <c r="P272" s="52" t="e">
        <f>VLOOKUP(Table!O272,'Baby Growth Tracker'!$D$14:$F$99,3,FALSE)</f>
        <v>#N/A</v>
      </c>
      <c r="Q272" s="49">
        <f>IF('Baby Growth Tracker'!$C$5="Male",Table!AJ272,Table!BB272)</f>
        <v>81.491461512733622</v>
      </c>
      <c r="R272" s="49">
        <f>IF('Baby Growth Tracker'!$C$5="Male",Table!AK272,Table!BC272)</f>
        <v>82.354509619033479</v>
      </c>
      <c r="S272" s="49">
        <f>IF('Baby Growth Tracker'!$C$5="Male",Table!AL272,Table!BD272)</f>
        <v>83.683621673640999</v>
      </c>
      <c r="T272" s="49">
        <f>IF('Baby Growth Tracker'!$C$5="Male",Table!AM272,Table!BE272)</f>
        <v>85.904943152053747</v>
      </c>
      <c r="U272" s="49">
        <f>IF('Baby Growth Tracker'!$C$5="Male",Table!AN272,Table!BF272)</f>
        <v>88.37363346035788</v>
      </c>
      <c r="V272" s="49">
        <f>IF('Baby Growth Tracker'!$C$5="Male",Table!AO272,Table!BG272)</f>
        <v>90.842975772534629</v>
      </c>
      <c r="W272" s="49">
        <f>IF('Baby Growth Tracker'!$C$5="Male",Table!AP272,Table!BH272)</f>
        <v>93.065999579082316</v>
      </c>
      <c r="X272" s="49">
        <f>IF('Baby Growth Tracker'!$C$5="Male",Table!AQ272,Table!BI272)</f>
        <v>94.396636460051894</v>
      </c>
      <c r="Y272" s="49">
        <f>IF('Baby Growth Tracker'!$C$5="Male",Table!AR272,Table!BJ272)</f>
        <v>95.260878024970438</v>
      </c>
      <c r="Z272" s="49" t="e">
        <f t="shared" si="13"/>
        <v>#N/A</v>
      </c>
      <c r="AA272" s="49">
        <v>10.730892085000001</v>
      </c>
      <c r="AB272" s="49">
        <v>10.99480619</v>
      </c>
      <c r="AC272" s="49">
        <v>11.417669350000001</v>
      </c>
      <c r="AD272" s="49">
        <v>12.171897149999999</v>
      </c>
      <c r="AE272" s="49">
        <v>13.08646021</v>
      </c>
      <c r="AF272" s="49">
        <v>14.090951149999999</v>
      </c>
      <c r="AG272" s="49">
        <v>15.080995125000001</v>
      </c>
      <c r="AH272" s="49">
        <v>15.716344894999999</v>
      </c>
      <c r="AI272" s="49">
        <v>16.14740651</v>
      </c>
      <c r="AJ272" s="49">
        <v>82.829569426507661</v>
      </c>
      <c r="AK272" s="49">
        <v>83.667238023132356</v>
      </c>
      <c r="AL272" s="49">
        <v>84.963497078699248</v>
      </c>
      <c r="AM272" s="49">
        <v>87.146725806826495</v>
      </c>
      <c r="AN272" s="49">
        <v>89.597657715031289</v>
      </c>
      <c r="AO272" s="49">
        <v>92.074988552454187</v>
      </c>
      <c r="AP272" s="49">
        <v>94.327124411599883</v>
      </c>
      <c r="AQ272" s="49">
        <v>95.685083188356913</v>
      </c>
      <c r="AR272" s="49">
        <v>96.571028411661871</v>
      </c>
      <c r="AS272" s="53">
        <v>10.348463115411802</v>
      </c>
      <c r="AT272" s="53">
        <v>10.581979131938899</v>
      </c>
      <c r="AU272" s="53">
        <v>10.960955975407702</v>
      </c>
      <c r="AV272" s="53">
        <v>11.6525450316377</v>
      </c>
      <c r="AW272" s="53">
        <v>12.520308531626501</v>
      </c>
      <c r="AX272" s="53">
        <v>13.513973078953899</v>
      </c>
      <c r="AY272" s="53">
        <v>14.539270031858598</v>
      </c>
      <c r="AZ272" s="53">
        <v>15.223432270452999</v>
      </c>
      <c r="BA272" s="53">
        <v>15.7000670528515</v>
      </c>
      <c r="BB272" s="53">
        <v>81.491461512733622</v>
      </c>
      <c r="BC272" s="53">
        <v>82.354509619033479</v>
      </c>
      <c r="BD272" s="53">
        <v>83.683621673640999</v>
      </c>
      <c r="BE272" s="53">
        <v>85.904943152053747</v>
      </c>
      <c r="BF272" s="53">
        <v>88.37363346035788</v>
      </c>
      <c r="BG272" s="53">
        <v>90.842975772534629</v>
      </c>
      <c r="BH272" s="53">
        <v>93.065999579082316</v>
      </c>
      <c r="BI272" s="53">
        <v>94.396636460051894</v>
      </c>
      <c r="BJ272" s="53">
        <v>95.260878024970438</v>
      </c>
    </row>
    <row r="273" spans="1:62">
      <c r="B273" s="54">
        <f t="shared" si="14"/>
        <v>813</v>
      </c>
      <c r="C273" s="50">
        <v>27.1</v>
      </c>
      <c r="D273" s="52" t="e">
        <f>VLOOKUP(Table!C273,'Baby Growth Tracker'!$D$14:$E$99,2,FALSE)</f>
        <v>#N/A</v>
      </c>
      <c r="E273" s="49">
        <f>IF('Baby Growth Tracker'!$C$5="Male",Table!AA273,Table!AS273)</f>
        <v>10.359924131830661</v>
      </c>
      <c r="F273" s="49">
        <f>IF('Baby Growth Tracker'!$C$5="Male",Table!AB273,Table!AT273)</f>
        <v>10.593757349418189</v>
      </c>
      <c r="G273" s="49">
        <f>IF('Baby Growth Tracker'!$C$5="Male",Table!AC273,Table!AU273)</f>
        <v>10.973284755535932</v>
      </c>
      <c r="H273" s="49">
        <f>IF('Baby Growth Tracker'!$C$5="Male",Table!AD273,Table!AV273)</f>
        <v>11.66599584494109</v>
      </c>
      <c r="I273" s="49">
        <f>IF('Baby Growth Tracker'!$C$5="Male",Table!AE273,Table!AW273)</f>
        <v>12.53538953073364</v>
      </c>
      <c r="J273" s="49">
        <f>IF('Baby Growth Tracker'!$C$5="Male",Table!AF273,Table!AX273)</f>
        <v>13.531237249738149</v>
      </c>
      <c r="K273" s="49">
        <f>IF('Baby Growth Tracker'!$C$5="Male",Table!AG273,Table!AY273)</f>
        <v>14.559154841081098</v>
      </c>
      <c r="L273" s="49">
        <f>IF('Baby Growth Tracker'!$C$5="Male",Table!AH273,Table!AZ273)</f>
        <v>15.24528008127762</v>
      </c>
      <c r="M273" s="49">
        <f>IF('Baby Growth Tracker'!$C$5="Male",Table!AI273,Table!BA273)</f>
        <v>15.72338600018354</v>
      </c>
      <c r="N273" s="49" t="e">
        <f t="shared" si="12"/>
        <v>#N/A</v>
      </c>
      <c r="O273" s="50">
        <v>27.1</v>
      </c>
      <c r="P273" s="52" t="e">
        <f>VLOOKUP(Table!O273,'Baby Growth Tracker'!$D$14:$F$99,3,FALSE)</f>
        <v>#N/A</v>
      </c>
      <c r="Q273" s="49">
        <f>IF('Baby Growth Tracker'!$C$5="Male",Table!AJ273,Table!BB273)</f>
        <v>81.566512610299625</v>
      </c>
      <c r="R273" s="49">
        <f>IF('Baby Growth Tracker'!$C$5="Male",Table!AK273,Table!BC273)</f>
        <v>82.430341936500398</v>
      </c>
      <c r="S273" s="49">
        <f>IF('Baby Growth Tracker'!$C$5="Male",Table!AL273,Table!BD273)</f>
        <v>83.760737859917754</v>
      </c>
      <c r="T273" s="49">
        <f>IF('Baby Growth Tracker'!$C$5="Male",Table!AM273,Table!BE273)</f>
        <v>85.984420285146342</v>
      </c>
      <c r="U273" s="49">
        <f>IF('Baby Growth Tracker'!$C$5="Male",Table!AN273,Table!BF273)</f>
        <v>88.456043887327809</v>
      </c>
      <c r="V273" s="49">
        <f>IF('Baby Growth Tracker'!$C$5="Male",Table!AO273,Table!BG273)</f>
        <v>90.928638296005261</v>
      </c>
      <c r="W273" s="49">
        <f>IF('Baby Growth Tracker'!$C$5="Male",Table!AP273,Table!BH273)</f>
        <v>93.15485546474126</v>
      </c>
      <c r="X273" s="49">
        <f>IF('Baby Growth Tracker'!$C$5="Male",Table!AQ273,Table!BI273)</f>
        <v>94.487521893139828</v>
      </c>
      <c r="Y273" s="49">
        <f>IF('Baby Growth Tracker'!$C$5="Male",Table!AR273,Table!BJ273)</f>
        <v>95.353128348510623</v>
      </c>
      <c r="Z273" s="49" t="e">
        <f t="shared" si="13"/>
        <v>#N/A</v>
      </c>
      <c r="AA273" s="49">
        <v>10.74230998</v>
      </c>
      <c r="AB273" s="49">
        <v>11.006405086000001</v>
      </c>
      <c r="AC273" s="49">
        <v>11.429591468</v>
      </c>
      <c r="AD273" s="49">
        <v>12.184499062</v>
      </c>
      <c r="AE273" s="49">
        <v>13.100067488000001</v>
      </c>
      <c r="AF273" s="49">
        <v>14.10589542</v>
      </c>
      <c r="AG273" s="49">
        <v>15.097498562</v>
      </c>
      <c r="AH273" s="49">
        <v>15.733976001999999</v>
      </c>
      <c r="AI273" s="49">
        <v>16.165859435999998</v>
      </c>
      <c r="AJ273" s="49">
        <v>82.900362538656353</v>
      </c>
      <c r="AK273" s="49">
        <v>83.738080030601338</v>
      </c>
      <c r="AL273" s="49">
        <v>85.034635245626887</v>
      </c>
      <c r="AM273" s="49">
        <v>87.218964796390424</v>
      </c>
      <c r="AN273" s="49">
        <v>89.672025431478133</v>
      </c>
      <c r="AO273" s="49">
        <v>92.152458582525725</v>
      </c>
      <c r="AP273" s="49">
        <v>94.408236164804308</v>
      </c>
      <c r="AQ273" s="49">
        <v>95.768765767683902</v>
      </c>
      <c r="AR273" s="49">
        <v>96.656539380360314</v>
      </c>
      <c r="AS273" s="53">
        <v>10.359924131830661</v>
      </c>
      <c r="AT273" s="53">
        <v>10.593757349418189</v>
      </c>
      <c r="AU273" s="53">
        <v>10.973284755535932</v>
      </c>
      <c r="AV273" s="53">
        <v>11.66599584494109</v>
      </c>
      <c r="AW273" s="53">
        <v>12.53538953073364</v>
      </c>
      <c r="AX273" s="53">
        <v>13.531237249738149</v>
      </c>
      <c r="AY273" s="53">
        <v>14.559154841081098</v>
      </c>
      <c r="AZ273" s="53">
        <v>15.24528008127762</v>
      </c>
      <c r="BA273" s="53">
        <v>15.72338600018354</v>
      </c>
      <c r="BB273" s="53">
        <v>81.566512610299625</v>
      </c>
      <c r="BC273" s="53">
        <v>82.430341936500398</v>
      </c>
      <c r="BD273" s="53">
        <v>83.760737859917754</v>
      </c>
      <c r="BE273" s="53">
        <v>85.984420285146342</v>
      </c>
      <c r="BF273" s="53">
        <v>88.456043887327809</v>
      </c>
      <c r="BG273" s="53">
        <v>90.928638296005261</v>
      </c>
      <c r="BH273" s="53">
        <v>93.15485546474126</v>
      </c>
      <c r="BI273" s="53">
        <v>94.487521893139828</v>
      </c>
      <c r="BJ273" s="53">
        <v>95.353128348510623</v>
      </c>
    </row>
    <row r="274" spans="1:62">
      <c r="B274" s="54">
        <f t="shared" si="14"/>
        <v>816</v>
      </c>
      <c r="C274" s="50">
        <v>27.2</v>
      </c>
      <c r="D274" s="52" t="e">
        <f>VLOOKUP(Table!C274,'Baby Growth Tracker'!$D$14:$E$99,2,FALSE)</f>
        <v>#N/A</v>
      </c>
      <c r="E274" s="49">
        <f>IF('Baby Growth Tracker'!$C$5="Male",Table!AA274,Table!AS274)</f>
        <v>10.371361896026793</v>
      </c>
      <c r="F274" s="49">
        <f>IF('Baby Growth Tracker'!$C$5="Male",Table!AB274,Table!AT274)</f>
        <v>10.605513323745427</v>
      </c>
      <c r="G274" s="49">
        <f>IF('Baby Growth Tracker'!$C$5="Male",Table!AC274,Table!AU274)</f>
        <v>10.985592965229825</v>
      </c>
      <c r="H274" s="49">
        <f>IF('Baby Growth Tracker'!$C$5="Male",Table!AD274,Table!AV274)</f>
        <v>11.679429298310934</v>
      </c>
      <c r="I274" s="49">
        <f>IF('Baby Growth Tracker'!$C$5="Male",Table!AE274,Table!AW274)</f>
        <v>12.550457627354033</v>
      </c>
      <c r="J274" s="49">
        <f>IF('Baby Growth Tracker'!$C$5="Male",Table!AF274,Table!AX274)</f>
        <v>13.548494494950182</v>
      </c>
      <c r="K274" s="49">
        <f>IF('Baby Growth Tracker'!$C$5="Male",Table!AG274,Table!AY274)</f>
        <v>14.579040275667129</v>
      </c>
      <c r="L274" s="49">
        <f>IF('Baby Growth Tracker'!$C$5="Male",Table!AH274,Table!AZ274)</f>
        <v>15.267134573790319</v>
      </c>
      <c r="M274" s="49">
        <f>IF('Baby Growth Tracker'!$C$5="Male",Table!AI274,Table!BA274)</f>
        <v>15.746716426428247</v>
      </c>
      <c r="N274" s="49" t="e">
        <f t="shared" si="12"/>
        <v>#N/A</v>
      </c>
      <c r="O274" s="50">
        <v>27.2</v>
      </c>
      <c r="P274" s="52" t="e">
        <f>VLOOKUP(Table!O274,'Baby Growth Tracker'!$D$14:$F$99,3,FALSE)</f>
        <v>#N/A</v>
      </c>
      <c r="Q274" s="49">
        <f>IF('Baby Growth Tracker'!$C$5="Male",Table!AJ274,Table!BB274)</f>
        <v>81.641363015913555</v>
      </c>
      <c r="R274" s="49">
        <f>IF('Baby Growth Tracker'!$C$5="Male",Table!AK274,Table!BC274)</f>
        <v>82.505959425496869</v>
      </c>
      <c r="S274" s="49">
        <f>IF('Baby Growth Tracker'!$C$5="Male",Table!AL274,Table!BD274)</f>
        <v>83.837618545493171</v>
      </c>
      <c r="T274" s="49">
        <f>IF('Baby Growth Tracker'!$C$5="Male",Table!AM274,Table!BE274)</f>
        <v>86.063630375048334</v>
      </c>
      <c r="U274" s="49">
        <f>IF('Baby Growth Tracker'!$C$5="Male",Table!AN274,Table!BF274)</f>
        <v>88.53815669136155</v>
      </c>
      <c r="V274" s="49">
        <f>IF('Baby Growth Tracker'!$C$5="Male",Table!AO274,Table!BG274)</f>
        <v>91.013977390145257</v>
      </c>
      <c r="W274" s="49">
        <f>IF('Baby Growth Tracker'!$C$5="Male",Table!AP274,Table!BH274)</f>
        <v>93.2433688300993</v>
      </c>
      <c r="X274" s="49">
        <f>IF('Baby Growth Tracker'!$C$5="Male",Table!AQ274,Table!BI274)</f>
        <v>94.578055272993524</v>
      </c>
      <c r="Y274" s="49">
        <f>IF('Baby Growth Tracker'!$C$5="Male",Table!AR274,Table!BJ274)</f>
        <v>95.445021191678492</v>
      </c>
      <c r="Z274" s="49" t="e">
        <f t="shared" si="13"/>
        <v>#N/A</v>
      </c>
      <c r="AA274" s="49">
        <v>10.753727874999999</v>
      </c>
      <c r="AB274" s="49">
        <v>11.018003982000002</v>
      </c>
      <c r="AC274" s="49">
        <v>11.441513585999999</v>
      </c>
      <c r="AD274" s="49">
        <v>12.197100974000001</v>
      </c>
      <c r="AE274" s="49">
        <v>13.113674766000001</v>
      </c>
      <c r="AF274" s="49">
        <v>14.12083969</v>
      </c>
      <c r="AG274" s="49">
        <v>15.114001998999999</v>
      </c>
      <c r="AH274" s="49">
        <v>15.751607108999998</v>
      </c>
      <c r="AI274" s="49">
        <v>16.184312361999996</v>
      </c>
      <c r="AJ274" s="49">
        <v>82.971027929610557</v>
      </c>
      <c r="AK274" s="49">
        <v>83.808792637415053</v>
      </c>
      <c r="AL274" s="49">
        <v>85.105639373831977</v>
      </c>
      <c r="AM274" s="49">
        <v>87.291056859749347</v>
      </c>
      <c r="AN274" s="49">
        <v>89.746225217427963</v>
      </c>
      <c r="AO274" s="49">
        <v>92.229733744288069</v>
      </c>
      <c r="AP274" s="49">
        <v>94.489124707539105</v>
      </c>
      <c r="AQ274" s="49">
        <v>95.852206700973753</v>
      </c>
      <c r="AR274" s="49">
        <v>96.74179625459098</v>
      </c>
      <c r="AS274" s="53">
        <v>10.371361896026793</v>
      </c>
      <c r="AT274" s="53">
        <v>10.605513323745427</v>
      </c>
      <c r="AU274" s="53">
        <v>10.985592965229825</v>
      </c>
      <c r="AV274" s="53">
        <v>11.679429298310934</v>
      </c>
      <c r="AW274" s="53">
        <v>12.550457627354033</v>
      </c>
      <c r="AX274" s="53">
        <v>13.548494494950182</v>
      </c>
      <c r="AY274" s="53">
        <v>14.579040275667129</v>
      </c>
      <c r="AZ274" s="53">
        <v>15.267134573790319</v>
      </c>
      <c r="BA274" s="53">
        <v>15.746716426428247</v>
      </c>
      <c r="BB274" s="53">
        <v>81.641363015913555</v>
      </c>
      <c r="BC274" s="53">
        <v>82.505959425496869</v>
      </c>
      <c r="BD274" s="53">
        <v>83.837618545493171</v>
      </c>
      <c r="BE274" s="53">
        <v>86.063630375048334</v>
      </c>
      <c r="BF274" s="53">
        <v>88.53815669136155</v>
      </c>
      <c r="BG274" s="53">
        <v>91.013977390145257</v>
      </c>
      <c r="BH274" s="53">
        <v>93.2433688300993</v>
      </c>
      <c r="BI274" s="53">
        <v>94.578055272993524</v>
      </c>
      <c r="BJ274" s="53">
        <v>95.445021191678492</v>
      </c>
    </row>
    <row r="275" spans="1:62">
      <c r="B275" s="54">
        <f t="shared" si="14"/>
        <v>819</v>
      </c>
      <c r="C275" s="50">
        <v>27.3</v>
      </c>
      <c r="D275" s="52" t="e">
        <f>VLOOKUP(Table!C275,'Baby Growth Tracker'!$D$14:$E$99,2,FALSE)</f>
        <v>#N/A</v>
      </c>
      <c r="E275" s="49">
        <f>IF('Baby Growth Tracker'!$C$5="Male",Table!AA275,Table!AS275)</f>
        <v>10.382776932696668</v>
      </c>
      <c r="F275" s="49">
        <f>IF('Baby Growth Tracker'!$C$5="Male",Table!AB275,Table!AT275)</f>
        <v>10.617247575362518</v>
      </c>
      <c r="G275" s="49">
        <f>IF('Baby Growth Tracker'!$C$5="Male",Table!AC275,Table!AU275)</f>
        <v>10.997881118363747</v>
      </c>
      <c r="H275" s="49">
        <f>IF('Baby Growth Tracker'!$C$5="Male",Table!AD275,Table!AV275)</f>
        <v>11.692845894678143</v>
      </c>
      <c r="I275" s="49">
        <f>IF('Baby Growth Tracker'!$C$5="Male",Table!AE275,Table!AW275)</f>
        <v>12.56551331280432</v>
      </c>
      <c r="J275" s="49">
        <f>IF('Baby Growth Tracker'!$C$5="Male",Table!AF275,Table!AX275)</f>
        <v>13.565745296101635</v>
      </c>
      <c r="K275" s="49">
        <f>IF('Baby Growth Tracker'!$C$5="Male",Table!AG275,Table!AY275)</f>
        <v>14.598926812407843</v>
      </c>
      <c r="L275" s="49">
        <f>IF('Baby Growth Tracker'!$C$5="Male",Table!AH275,Table!AZ275)</f>
        <v>15.288996225877193</v>
      </c>
      <c r="M275" s="49">
        <f>IF('Baby Growth Tracker'!$C$5="Male",Table!AI275,Table!BA275)</f>
        <v>15.770058812880871</v>
      </c>
      <c r="N275" s="49" t="e">
        <f t="shared" si="12"/>
        <v>#N/A</v>
      </c>
      <c r="O275" s="50">
        <v>27.3</v>
      </c>
      <c r="P275" s="52" t="e">
        <f>VLOOKUP(Table!O275,'Baby Growth Tracker'!$D$14:$F$99,3,FALSE)</f>
        <v>#N/A</v>
      </c>
      <c r="Q275" s="49">
        <f>IF('Baby Growth Tracker'!$C$5="Male",Table!AJ275,Table!BB275)</f>
        <v>81.716009526898915</v>
      </c>
      <c r="R275" s="49">
        <f>IF('Baby Growth Tracker'!$C$5="Male",Table!AK275,Table!BC275)</f>
        <v>82.581359317059807</v>
      </c>
      <c r="S275" s="49">
        <f>IF('Baby Growth Tracker'!$C$5="Male",Table!AL275,Table!BD275)</f>
        <v>83.914261566417778</v>
      </c>
      <c r="T275" s="49">
        <f>IF('Baby Growth Tracker'!$C$5="Male",Table!AM275,Table!BE275)</f>
        <v>86.142572102998855</v>
      </c>
      <c r="U275" s="49">
        <f>IF('Baby Growth Tracker'!$C$5="Male",Table!AN275,Table!BF275)</f>
        <v>88.61997125780394</v>
      </c>
      <c r="V275" s="49">
        <f>IF('Baby Growth Tracker'!$C$5="Male",Table!AO275,Table!BG275)</f>
        <v>91.098992907082632</v>
      </c>
      <c r="W275" s="49">
        <f>IF('Baby Growth Tracker'!$C$5="Male",Table!AP275,Table!BH275)</f>
        <v>93.331539752715443</v>
      </c>
      <c r="X275" s="49">
        <f>IF('Baby Growth Tracker'!$C$5="Male",Table!AQ275,Table!BI275)</f>
        <v>94.668236726893355</v>
      </c>
      <c r="Y275" s="49">
        <f>IF('Baby Growth Tracker'!$C$5="Male",Table!AR275,Table!BJ275)</f>
        <v>95.536556680746088</v>
      </c>
      <c r="Z275" s="49" t="e">
        <f t="shared" si="13"/>
        <v>#N/A</v>
      </c>
      <c r="AA275" s="49">
        <v>10.765145769999998</v>
      </c>
      <c r="AB275" s="49">
        <v>11.029602878000002</v>
      </c>
      <c r="AC275" s="49">
        <v>11.453435703999999</v>
      </c>
      <c r="AD275" s="49">
        <v>12.209702886000002</v>
      </c>
      <c r="AE275" s="49">
        <v>13.127282044000001</v>
      </c>
      <c r="AF275" s="49">
        <v>14.135783960000001</v>
      </c>
      <c r="AG275" s="49">
        <v>15.130505435999998</v>
      </c>
      <c r="AH275" s="49">
        <v>15.769238215999998</v>
      </c>
      <c r="AI275" s="49">
        <v>16.202765287999995</v>
      </c>
      <c r="AJ275" s="49">
        <v>83.041566577900994</v>
      </c>
      <c r="AK275" s="49">
        <v>83.879376789190573</v>
      </c>
      <c r="AL275" s="49">
        <v>85.176510382481212</v>
      </c>
      <c r="AM275" s="49">
        <v>87.36300292606883</v>
      </c>
      <c r="AN275" s="49">
        <v>89.820258071260156</v>
      </c>
      <c r="AO275" s="49">
        <v>92.306815141834278</v>
      </c>
      <c r="AP275" s="49">
        <v>94.569791251316133</v>
      </c>
      <c r="AQ275" s="49">
        <v>95.935407263150907</v>
      </c>
      <c r="AR275" s="49">
        <v>96.826800348410799</v>
      </c>
      <c r="AS275" s="53">
        <v>10.382776932696668</v>
      </c>
      <c r="AT275" s="53">
        <v>10.617247575362518</v>
      </c>
      <c r="AU275" s="53">
        <v>10.997881118363747</v>
      </c>
      <c r="AV275" s="53">
        <v>11.692845894678143</v>
      </c>
      <c r="AW275" s="53">
        <v>12.56551331280432</v>
      </c>
      <c r="AX275" s="53">
        <v>13.565745296101635</v>
      </c>
      <c r="AY275" s="53">
        <v>14.598926812407843</v>
      </c>
      <c r="AZ275" s="53">
        <v>15.288996225877193</v>
      </c>
      <c r="BA275" s="53">
        <v>15.770058812880871</v>
      </c>
      <c r="BB275" s="53">
        <v>81.716009526898915</v>
      </c>
      <c r="BC275" s="53">
        <v>82.581359317059807</v>
      </c>
      <c r="BD275" s="53">
        <v>83.914261566417778</v>
      </c>
      <c r="BE275" s="53">
        <v>86.142572102998855</v>
      </c>
      <c r="BF275" s="53">
        <v>88.61997125780394</v>
      </c>
      <c r="BG275" s="53">
        <v>91.098992907082632</v>
      </c>
      <c r="BH275" s="53">
        <v>93.331539752715443</v>
      </c>
      <c r="BI275" s="53">
        <v>94.668236726893355</v>
      </c>
      <c r="BJ275" s="53">
        <v>95.536556680746088</v>
      </c>
    </row>
    <row r="276" spans="1:62">
      <c r="B276" s="54">
        <f t="shared" si="14"/>
        <v>822</v>
      </c>
      <c r="C276" s="50">
        <v>27.4</v>
      </c>
      <c r="D276" s="52" t="e">
        <f>VLOOKUP(Table!C276,'Baby Growth Tracker'!$D$14:$E$99,2,FALSE)</f>
        <v>#N/A</v>
      </c>
      <c r="E276" s="49">
        <f>IF('Baby Growth Tracker'!$C$5="Male",Table!AA276,Table!AS276)</f>
        <v>10.394169761370152</v>
      </c>
      <c r="F276" s="49">
        <f>IF('Baby Growth Tracker'!$C$5="Male",Table!AB276,Table!AT276)</f>
        <v>10.628960619459786</v>
      </c>
      <c r="G276" s="49">
        <f>IF('Baby Growth Tracker'!$C$5="Male",Table!AC276,Table!AU276)</f>
        <v>11.01014972341199</v>
      </c>
      <c r="H276" s="49">
        <f>IF('Baby Growth Tracker'!$C$5="Male",Table!AD276,Table!AV276)</f>
        <v>11.706246131285029</v>
      </c>
      <c r="I276" s="49">
        <f>IF('Baby Growth Tracker'!$C$5="Male",Table!AE276,Table!AW276)</f>
        <v>12.580557072310466</v>
      </c>
      <c r="J276" s="49">
        <f>IF('Baby Growth Tracker'!$C$5="Male",Table!AF276,Table!AX276)</f>
        <v>13.582990128115368</v>
      </c>
      <c r="K276" s="49">
        <f>IF('Baby Growth Tracker'!$C$5="Male",Table!AG276,Table!AY276)</f>
        <v>14.618814920950658</v>
      </c>
      <c r="L276" s="49">
        <f>IF('Baby Growth Tracker'!$C$5="Male",Table!AH276,Table!AZ276)</f>
        <v>15.31086550790137</v>
      </c>
      <c r="M276" s="49">
        <f>IF('Baby Growth Tracker'!$C$5="Male",Table!AI276,Table!BA276)</f>
        <v>15.793413633049326</v>
      </c>
      <c r="N276" s="49" t="e">
        <f t="shared" si="12"/>
        <v>#N/A</v>
      </c>
      <c r="O276" s="50">
        <v>27.4</v>
      </c>
      <c r="P276" s="52" t="e">
        <f>VLOOKUP(Table!O276,'Baby Growth Tracker'!$D$14:$F$99,3,FALSE)</f>
        <v>#N/A</v>
      </c>
      <c r="Q276" s="49">
        <f>IF('Baby Growth Tracker'!$C$5="Male",Table!AJ276,Table!BB276)</f>
        <v>81.790449045361967</v>
      </c>
      <c r="R276" s="49">
        <f>IF('Baby Growth Tracker'!$C$5="Male",Table!AK276,Table!BC276)</f>
        <v>82.656538936521784</v>
      </c>
      <c r="S276" s="49">
        <f>IF('Baby Growth Tracker'!$C$5="Male",Table!AL276,Table!BD276)</f>
        <v>83.990664838784895</v>
      </c>
      <c r="T276" s="49">
        <f>IF('Baby Growth Tracker'!$C$5="Male",Table!AM276,Table!BE276)</f>
        <v>86.221244211341855</v>
      </c>
      <c r="U276" s="49">
        <f>IF('Baby Growth Tracker'!$C$5="Male",Table!AN276,Table!BF276)</f>
        <v>88.701487018746221</v>
      </c>
      <c r="V276" s="49">
        <f>IF('Baby Growth Tracker'!$C$5="Male",Table!AO276,Table!BG276)</f>
        <v>91.183684737815398</v>
      </c>
      <c r="W276" s="49">
        <f>IF('Baby Growth Tracker'!$C$5="Male",Table!AP276,Table!BH276)</f>
        <v>93.419368347035359</v>
      </c>
      <c r="X276" s="49">
        <f>IF('Baby Growth Tracker'!$C$5="Male",Table!AQ276,Table!BI276)</f>
        <v>94.758066419977993</v>
      </c>
      <c r="Y276" s="49">
        <f>IF('Baby Growth Tracker'!$C$5="Male",Table!AR276,Table!BJ276)</f>
        <v>95.627734981297408</v>
      </c>
      <c r="Z276" s="49" t="e">
        <f t="shared" si="13"/>
        <v>#N/A</v>
      </c>
      <c r="AA276" s="49">
        <v>10.776563664999998</v>
      </c>
      <c r="AB276" s="49">
        <v>11.041201774000003</v>
      </c>
      <c r="AC276" s="49">
        <v>11.465357821999998</v>
      </c>
      <c r="AD276" s="49">
        <v>12.222304798000003</v>
      </c>
      <c r="AE276" s="49">
        <v>13.140889322000001</v>
      </c>
      <c r="AF276" s="49">
        <v>14.150728230000002</v>
      </c>
      <c r="AG276" s="49">
        <v>15.147008872999997</v>
      </c>
      <c r="AH276" s="49">
        <v>15.786869322999998</v>
      </c>
      <c r="AI276" s="49">
        <v>16.221218213999993</v>
      </c>
      <c r="AJ276" s="49">
        <v>83.111979447367375</v>
      </c>
      <c r="AK276" s="49">
        <v>83.94983341715016</v>
      </c>
      <c r="AL276" s="49">
        <v>85.247249176706418</v>
      </c>
      <c r="AM276" s="49">
        <v>87.434803911125144</v>
      </c>
      <c r="AN276" s="49">
        <v>89.894124979284385</v>
      </c>
      <c r="AO276" s="49">
        <v>92.383703869710374</v>
      </c>
      <c r="AP276" s="49">
        <v>94.650237001793982</v>
      </c>
      <c r="AQ276" s="49">
        <v>96.018368726263134</v>
      </c>
      <c r="AR276" s="49">
        <v>96.911552975269402</v>
      </c>
      <c r="AS276" s="53">
        <v>10.394169761370152</v>
      </c>
      <c r="AT276" s="53">
        <v>10.628960619459786</v>
      </c>
      <c r="AU276" s="53">
        <v>11.01014972341199</v>
      </c>
      <c r="AV276" s="53">
        <v>11.706246131285029</v>
      </c>
      <c r="AW276" s="53">
        <v>12.580557072310466</v>
      </c>
      <c r="AX276" s="53">
        <v>13.582990128115368</v>
      </c>
      <c r="AY276" s="53">
        <v>14.618814920950658</v>
      </c>
      <c r="AZ276" s="53">
        <v>15.31086550790137</v>
      </c>
      <c r="BA276" s="53">
        <v>15.793413633049326</v>
      </c>
      <c r="BB276" s="53">
        <v>81.790449045361967</v>
      </c>
      <c r="BC276" s="53">
        <v>82.656538936521784</v>
      </c>
      <c r="BD276" s="53">
        <v>83.990664838784895</v>
      </c>
      <c r="BE276" s="53">
        <v>86.221244211341855</v>
      </c>
      <c r="BF276" s="53">
        <v>88.701487018746221</v>
      </c>
      <c r="BG276" s="53">
        <v>91.183684737815398</v>
      </c>
      <c r="BH276" s="53">
        <v>93.419368347035359</v>
      </c>
      <c r="BI276" s="53">
        <v>94.758066419977993</v>
      </c>
      <c r="BJ276" s="53">
        <v>95.627734981297408</v>
      </c>
    </row>
    <row r="277" spans="1:62">
      <c r="A277" s="49" t="s">
        <v>11</v>
      </c>
      <c r="B277" s="54">
        <f t="shared" si="14"/>
        <v>825</v>
      </c>
      <c r="C277" s="50">
        <v>27.5</v>
      </c>
      <c r="D277" s="52" t="e">
        <f>VLOOKUP(Table!C277,'Baby Growth Tracker'!$D$14:$E$99,2,FALSE)</f>
        <v>#N/A</v>
      </c>
      <c r="E277" s="49">
        <f>IF('Baby Growth Tracker'!$C$5="Male",Table!AA277,Table!AS277)</f>
        <v>10.40664383</v>
      </c>
      <c r="F277" s="49">
        <f>IF('Baby Growth Tracker'!$C$5="Male",Table!AB277,Table!AT277)</f>
        <v>10.64171007</v>
      </c>
      <c r="G277" s="49">
        <f>IF('Baby Growth Tracker'!$C$5="Male",Table!AC277,Table!AU277)</f>
        <v>11.023380469999999</v>
      </c>
      <c r="H277" s="49">
        <f>IF('Baby Growth Tracker'!$C$5="Male",Table!AD277,Table!AV277)</f>
        <v>11.72046615</v>
      </c>
      <c r="I277" s="49">
        <f>IF('Baby Growth Tracker'!$C$5="Male",Table!AE277,Table!AW277)</f>
        <v>12.596223350000001</v>
      </c>
      <c r="J277" s="49">
        <f>IF('Baby Growth Tracker'!$C$5="Male",Table!AF277,Table!AX277)</f>
        <v>13.60059358</v>
      </c>
      <c r="K277" s="49">
        <f>IF('Baby Growth Tracker'!$C$5="Male",Table!AG277,Table!AY277)</f>
        <v>14.638729059999999</v>
      </c>
      <c r="L277" s="49">
        <f>IF('Baby Growth Tracker'!$C$5="Male",Table!AH277,Table!AZ277)</f>
        <v>15.33249457</v>
      </c>
      <c r="M277" s="49">
        <f>IF('Baby Growth Tracker'!$C$5="Male",Table!AI277,Table!BA277)</f>
        <v>15.8163176</v>
      </c>
      <c r="N277" s="49" t="e">
        <f t="shared" si="12"/>
        <v>#N/A</v>
      </c>
      <c r="O277" s="50">
        <v>27.5</v>
      </c>
      <c r="P277" s="52" t="e">
        <f>VLOOKUP(Table!O277,'Baby Growth Tracker'!$D$14:$F$99,3,FALSE)</f>
        <v>#N/A</v>
      </c>
      <c r="Q277" s="49">
        <f>IF('Baby Growth Tracker'!$C$5="Male",Table!AJ277,Table!BB277)</f>
        <v>81.873342777577975</v>
      </c>
      <c r="R277" s="49">
        <f>IF('Baby Growth Tracker'!$C$5="Male",Table!AK277,Table!BC277)</f>
        <v>82.74084468344553</v>
      </c>
      <c r="S277" s="49">
        <f>IF('Baby Growth Tracker'!$C$5="Male",Table!AL277,Table!BD277)</f>
        <v>84.077173322115257</v>
      </c>
      <c r="T277" s="49">
        <f>IF('Baby Growth Tracker'!$C$5="Male",Table!AM277,Table!BE277)</f>
        <v>86.311506206363248</v>
      </c>
      <c r="U277" s="49">
        <f>IF('Baby Growth Tracker'!$C$5="Male",Table!AN277,Table!BF277)</f>
        <v>88.796018399000005</v>
      </c>
      <c r="V277" s="49">
        <f>IF('Baby Growth Tracker'!$C$5="Male",Table!AO277,Table!BG277)</f>
        <v>91.282580364676363</v>
      </c>
      <c r="W277" s="49">
        <f>IF('Baby Growth Tracker'!$C$5="Male",Table!AP277,Table!BH277)</f>
        <v>93.522265648665922</v>
      </c>
      <c r="X277" s="49">
        <f>IF('Baby Growth Tracker'!$C$5="Male",Table!AQ277,Table!BI277)</f>
        <v>94.863389345158552</v>
      </c>
      <c r="Y277" s="49">
        <f>IF('Baby Growth Tracker'!$C$5="Male",Table!AR277,Table!BJ277)</f>
        <v>95.734644767935904</v>
      </c>
      <c r="Z277" s="49" t="e">
        <f t="shared" si="13"/>
        <v>#N/A</v>
      </c>
      <c r="AA277" s="49">
        <v>10.78798156</v>
      </c>
      <c r="AB277" s="49">
        <v>11.05280067</v>
      </c>
      <c r="AC277" s="49">
        <v>11.477279940000001</v>
      </c>
      <c r="AD277" s="49">
        <v>12.234906710000001</v>
      </c>
      <c r="AE277" s="49">
        <v>13.1544966</v>
      </c>
      <c r="AF277" s="49">
        <v>14.165672499999999</v>
      </c>
      <c r="AG277" s="49">
        <v>15.16351231</v>
      </c>
      <c r="AH277" s="49">
        <v>15.804500429999999</v>
      </c>
      <c r="AI277" s="49">
        <v>16.239671139999999</v>
      </c>
      <c r="AJ277" s="49">
        <v>83.188122057026959</v>
      </c>
      <c r="AK277" s="49">
        <v>84.026090056499086</v>
      </c>
      <c r="AL277" s="49">
        <v>85.32398911573479</v>
      </c>
      <c r="AM277" s="49">
        <v>87.51317400272427</v>
      </c>
      <c r="AN277" s="49">
        <v>89.975492278000004</v>
      </c>
      <c r="AO277" s="49">
        <v>92.469288921463161</v>
      </c>
      <c r="AP277" s="49">
        <v>94.740636633113553</v>
      </c>
      <c r="AQ277" s="49">
        <v>96.112101198883352</v>
      </c>
      <c r="AR277" s="49">
        <v>97.007627895257173</v>
      </c>
      <c r="AS277" s="53">
        <v>10.40664383</v>
      </c>
      <c r="AT277" s="53">
        <v>10.64171007</v>
      </c>
      <c r="AU277" s="53">
        <v>11.023380469999999</v>
      </c>
      <c r="AV277" s="53">
        <v>11.72046615</v>
      </c>
      <c r="AW277" s="53">
        <v>12.596223350000001</v>
      </c>
      <c r="AX277" s="53">
        <v>13.60059358</v>
      </c>
      <c r="AY277" s="53">
        <v>14.638729059999999</v>
      </c>
      <c r="AZ277" s="53">
        <v>15.33249457</v>
      </c>
      <c r="BA277" s="53">
        <v>15.8163176</v>
      </c>
      <c r="BB277" s="53">
        <v>81.873342777577975</v>
      </c>
      <c r="BC277" s="53">
        <v>82.74084468344553</v>
      </c>
      <c r="BD277" s="53">
        <v>84.077173322115257</v>
      </c>
      <c r="BE277" s="53">
        <v>86.311506206363248</v>
      </c>
      <c r="BF277" s="53">
        <v>88.796018399000005</v>
      </c>
      <c r="BG277" s="53">
        <v>91.282580364676363</v>
      </c>
      <c r="BH277" s="53">
        <v>93.522265648665922</v>
      </c>
      <c r="BI277" s="53">
        <v>94.863389345158552</v>
      </c>
      <c r="BJ277" s="53">
        <v>95.734644767935904</v>
      </c>
    </row>
    <row r="278" spans="1:62">
      <c r="B278" s="54">
        <f t="shared" si="14"/>
        <v>828</v>
      </c>
      <c r="C278" s="50">
        <v>27.6</v>
      </c>
      <c r="D278" s="52" t="e">
        <f>VLOOKUP(Table!C278,'Baby Growth Tracker'!$D$14:$E$99,2,FALSE)</f>
        <v>#N/A</v>
      </c>
      <c r="E278" s="49">
        <f>IF('Baby Growth Tracker'!$C$5="Male",Table!AA278,Table!AS278)</f>
        <v>10.417969618000001</v>
      </c>
      <c r="F278" s="49">
        <f>IF('Baby Growth Tracker'!$C$5="Male",Table!AB278,Table!AT278)</f>
        <v>10.653358243</v>
      </c>
      <c r="G278" s="49">
        <f>IF('Baby Growth Tracker'!$C$5="Male",Table!AC278,Table!AU278)</f>
        <v>11.035587781</v>
      </c>
      <c r="H278" s="49">
        <f>IF('Baby Growth Tracker'!$C$5="Male",Table!AD278,Table!AV278)</f>
        <v>11.733811895000001</v>
      </c>
      <c r="I278" s="49">
        <f>IF('Baby Growth Tracker'!$C$5="Male",Table!AE278,Table!AW278)</f>
        <v>12.611221926000001</v>
      </c>
      <c r="J278" s="49">
        <f>IF('Baby Growth Tracker'!$C$5="Male",Table!AF278,Table!AX278)</f>
        <v>13.617805495999999</v>
      </c>
      <c r="K278" s="49">
        <f>IF('Baby Growth Tracker'!$C$5="Male",Table!AG278,Table!AY278)</f>
        <v>14.658599467999998</v>
      </c>
      <c r="L278" s="49">
        <f>IF('Baby Growth Tracker'!$C$5="Male",Table!AH278,Table!AZ278)</f>
        <v>15.354358178</v>
      </c>
      <c r="M278" s="49">
        <f>IF('Baby Growth Tracker'!$C$5="Male",Table!AI278,Table!BA278)</f>
        <v>15.83967618</v>
      </c>
      <c r="N278" s="49" t="e">
        <f t="shared" si="12"/>
        <v>#N/A</v>
      </c>
      <c r="O278" s="50">
        <v>27.6</v>
      </c>
      <c r="P278" s="52" t="e">
        <f>VLOOKUP(Table!O278,'Baby Growth Tracker'!$D$14:$F$99,3,FALSE)</f>
        <v>#N/A</v>
      </c>
      <c r="Q278" s="49">
        <f>IF('Baby Growth Tracker'!$C$5="Male",Table!AJ278,Table!BB278)</f>
        <v>81.947514946989529</v>
      </c>
      <c r="R278" s="49">
        <f>IF('Baby Growth Tracker'!$C$5="Male",Table!AK278,Table!BC278)</f>
        <v>82.815710951159076</v>
      </c>
      <c r="S278" s="49">
        <f>IF('Baby Growth Tracker'!$C$5="Male",Table!AL278,Table!BD278)</f>
        <v>84.153197212268481</v>
      </c>
      <c r="T278" s="49">
        <f>IF('Baby Growth Tracker'!$C$5="Male",Table!AM278,Table!BE278)</f>
        <v>86.389701480836678</v>
      </c>
      <c r="U278" s="49">
        <f>IF('Baby Growth Tracker'!$C$5="Male",Table!AN278,Table!BF278)</f>
        <v>88.876967709500008</v>
      </c>
      <c r="V278" s="49">
        <f>IF('Baby Growth Tracker'!$C$5="Male",Table!AO278,Table!BG278)</f>
        <v>91.366635466333477</v>
      </c>
      <c r="W278" s="49">
        <f>IF('Baby Growth Tracker'!$C$5="Male",Table!AP278,Table!BH278)</f>
        <v>93.609410538221582</v>
      </c>
      <c r="X278" s="49">
        <f>IF('Baby Growth Tracker'!$C$5="Male",Table!AQ278,Table!BI278)</f>
        <v>94.952514498862499</v>
      </c>
      <c r="Y278" s="49">
        <f>IF('Baby Growth Tracker'!$C$5="Male",Table!AR278,Table!BJ278)</f>
        <v>95.825107889278186</v>
      </c>
      <c r="Z278" s="49" t="e">
        <f t="shared" si="13"/>
        <v>#N/A</v>
      </c>
      <c r="AA278" s="49">
        <v>10.799330750000001</v>
      </c>
      <c r="AB278" s="49">
        <v>11.064324002999999</v>
      </c>
      <c r="AC278" s="49">
        <v>11.489118940000001</v>
      </c>
      <c r="AD278" s="49">
        <v>12.247423214000001</v>
      </c>
      <c r="AE278" s="49">
        <v>13.168036606999999</v>
      </c>
      <c r="AF278" s="49">
        <v>14.180598463999999</v>
      </c>
      <c r="AG278" s="49">
        <v>15.180078275</v>
      </c>
      <c r="AH278" s="49">
        <v>15.822264253</v>
      </c>
      <c r="AI278" s="49">
        <v>16.258312983</v>
      </c>
      <c r="AJ278" s="49">
        <v>83.25824053546269</v>
      </c>
      <c r="AK278" s="49">
        <v>84.096250212521824</v>
      </c>
      <c r="AL278" s="49">
        <v>85.394423199853748</v>
      </c>
      <c r="AM278" s="49">
        <v>87.584644189101539</v>
      </c>
      <c r="AN278" s="49">
        <v>90.048983902800003</v>
      </c>
      <c r="AO278" s="49">
        <v>92.5457447786968</v>
      </c>
      <c r="AP278" s="49">
        <v>94.82058919604944</v>
      </c>
      <c r="AQ278" s="49">
        <v>96.194530555230656</v>
      </c>
      <c r="AR278" s="49">
        <v>97.091822306644772</v>
      </c>
      <c r="AS278" s="53">
        <v>10.417969618000001</v>
      </c>
      <c r="AT278" s="53">
        <v>10.653358243</v>
      </c>
      <c r="AU278" s="53">
        <v>11.035587781</v>
      </c>
      <c r="AV278" s="53">
        <v>11.733811895000001</v>
      </c>
      <c r="AW278" s="53">
        <v>12.611221926000001</v>
      </c>
      <c r="AX278" s="53">
        <v>13.617805495999999</v>
      </c>
      <c r="AY278" s="53">
        <v>14.658599467999998</v>
      </c>
      <c r="AZ278" s="53">
        <v>15.354358178</v>
      </c>
      <c r="BA278" s="53">
        <v>15.83967618</v>
      </c>
      <c r="BB278" s="53">
        <v>81.947514946989529</v>
      </c>
      <c r="BC278" s="53">
        <v>82.815710951159076</v>
      </c>
      <c r="BD278" s="53">
        <v>84.153197212268481</v>
      </c>
      <c r="BE278" s="53">
        <v>86.389701480836678</v>
      </c>
      <c r="BF278" s="53">
        <v>88.876967709500008</v>
      </c>
      <c r="BG278" s="53">
        <v>91.366635466333477</v>
      </c>
      <c r="BH278" s="53">
        <v>93.609410538221582</v>
      </c>
      <c r="BI278" s="53">
        <v>94.952514498862499</v>
      </c>
      <c r="BJ278" s="53">
        <v>95.825107889278186</v>
      </c>
    </row>
    <row r="279" spans="1:62">
      <c r="B279" s="54">
        <f t="shared" si="14"/>
        <v>831</v>
      </c>
      <c r="C279" s="50">
        <v>27.7</v>
      </c>
      <c r="D279" s="52" t="e">
        <f>VLOOKUP(Table!C279,'Baby Growth Tracker'!$D$14:$E$99,2,FALSE)</f>
        <v>#N/A</v>
      </c>
      <c r="E279" s="49">
        <f>IF('Baby Growth Tracker'!$C$5="Male",Table!AA279,Table!AS279)</f>
        <v>10.429274961700001</v>
      </c>
      <c r="F279" s="49">
        <f>IF('Baby Growth Tracker'!$C$5="Male",Table!AB279,Table!AT279)</f>
        <v>10.664986962699999</v>
      </c>
      <c r="G279" s="49">
        <f>IF('Baby Growth Tracker'!$C$5="Male",Table!AC279,Table!AU279)</f>
        <v>11.0477772842</v>
      </c>
      <c r="H279" s="49">
        <f>IF('Baby Growth Tracker'!$C$5="Male",Table!AD279,Table!AV279)</f>
        <v>11.747142998700001</v>
      </c>
      <c r="I279" s="49">
        <f>IF('Baby Growth Tracker'!$C$5="Male",Table!AE279,Table!AW279)</f>
        <v>12.6262102751</v>
      </c>
      <c r="J279" s="49">
        <f>IF('Baby Growth Tracker'!$C$5="Male",Table!AF279,Table!AX279)</f>
        <v>13.635013131299999</v>
      </c>
      <c r="K279" s="49">
        <f>IF('Baby Growth Tracker'!$C$5="Male",Table!AG279,Table!AY279)</f>
        <v>14.678473143099998</v>
      </c>
      <c r="L279" s="49">
        <f>IF('Baby Growth Tracker'!$C$5="Male",Table!AH279,Table!AZ279)</f>
        <v>15.376231128700001</v>
      </c>
      <c r="M279" s="49">
        <f>IF('Baby Growth Tracker'!$C$5="Male",Table!AI279,Table!BA279)</f>
        <v>15.863048926599999</v>
      </c>
      <c r="N279" s="49" t="e">
        <f t="shared" si="12"/>
        <v>#N/A</v>
      </c>
      <c r="O279" s="50">
        <v>27.7</v>
      </c>
      <c r="P279" s="52" t="e">
        <f>VLOOKUP(Table!O279,'Baby Growth Tracker'!$D$14:$F$99,3,FALSE)</f>
        <v>#N/A</v>
      </c>
      <c r="Q279" s="49">
        <f>IF('Baby Growth Tracker'!$C$5="Male",Table!AJ279,Table!BB279)</f>
        <v>82.021466584046365</v>
      </c>
      <c r="R279" s="49">
        <f>IF('Baby Growth Tracker'!$C$5="Male",Table!AK279,Table!BC279)</f>
        <v>82.890345107461712</v>
      </c>
      <c r="S279" s="49">
        <f>IF('Baby Growth Tracker'!$C$5="Male",Table!AL279,Table!BD279)</f>
        <v>84.228971871817961</v>
      </c>
      <c r="T279" s="49">
        <f>IF('Baby Growth Tracker'!$C$5="Male",Table!AM279,Table!BE279)</f>
        <v>86.467620908324037</v>
      </c>
      <c r="U279" s="49">
        <f>IF('Baby Growth Tracker'!$C$5="Male",Table!AN279,Table!BF279)</f>
        <v>88.95761464281</v>
      </c>
      <c r="V279" s="49">
        <f>IF('Baby Growth Tracker'!$C$5="Male",Table!AO279,Table!BG279)</f>
        <v>91.450365006432847</v>
      </c>
      <c r="W279" s="49">
        <f>IF('Baby Growth Tracker'!$C$5="Male",Table!AP279,Table!BH279)</f>
        <v>93.696211972330005</v>
      </c>
      <c r="X279" s="49">
        <f>IF('Baby Growth Tracker'!$C$5="Male",Table!AQ279,Table!BI279)</f>
        <v>95.041286874687671</v>
      </c>
      <c r="Y279" s="49">
        <f>IF('Baby Growth Tracker'!$C$5="Male",Table!AR279,Table!BJ279)</f>
        <v>95.915212745373637</v>
      </c>
      <c r="Z279" s="49" t="e">
        <f t="shared" si="13"/>
        <v>#N/A</v>
      </c>
      <c r="AA279" s="49">
        <v>10.810679940000002</v>
      </c>
      <c r="AB279" s="49">
        <v>11.075847335999999</v>
      </c>
      <c r="AC279" s="49">
        <v>11.500957940000001</v>
      </c>
      <c r="AD279" s="49">
        <v>12.259939718000002</v>
      </c>
      <c r="AE279" s="49">
        <v>13.181576613999999</v>
      </c>
      <c r="AF279" s="49">
        <v>14.195524427999999</v>
      </c>
      <c r="AG279" s="49">
        <v>15.196644239999999</v>
      </c>
      <c r="AH279" s="49">
        <v>15.840028076000001</v>
      </c>
      <c r="AI279" s="49">
        <v>16.276954826000001</v>
      </c>
      <c r="AJ279" s="49">
        <v>83.328236736534421</v>
      </c>
      <c r="AK279" s="49">
        <v>84.166286239490887</v>
      </c>
      <c r="AL279" s="49">
        <v>85.464728375424102</v>
      </c>
      <c r="AM279" s="49">
        <v>87.655972609882653</v>
      </c>
      <c r="AN279" s="49">
        <v>90.122313056069999</v>
      </c>
      <c r="AO279" s="49">
        <v>92.622011659529022</v>
      </c>
      <c r="AP279" s="49">
        <v>94.900324836556322</v>
      </c>
      <c r="AQ279" s="49">
        <v>96.276724757263622</v>
      </c>
      <c r="AR279" s="49">
        <v>97.175769224712752</v>
      </c>
      <c r="AS279" s="53">
        <v>10.429274961700001</v>
      </c>
      <c r="AT279" s="53">
        <v>10.664986962699999</v>
      </c>
      <c r="AU279" s="53">
        <v>11.0477772842</v>
      </c>
      <c r="AV279" s="53">
        <v>11.747142998700001</v>
      </c>
      <c r="AW279" s="53">
        <v>12.6262102751</v>
      </c>
      <c r="AX279" s="53">
        <v>13.635013131299999</v>
      </c>
      <c r="AY279" s="53">
        <v>14.678473143099998</v>
      </c>
      <c r="AZ279" s="53">
        <v>15.376231128700001</v>
      </c>
      <c r="BA279" s="53">
        <v>15.863048926599999</v>
      </c>
      <c r="BB279" s="53">
        <v>82.021466584046365</v>
      </c>
      <c r="BC279" s="53">
        <v>82.890345107461712</v>
      </c>
      <c r="BD279" s="53">
        <v>84.228971871817961</v>
      </c>
      <c r="BE279" s="53">
        <v>86.467620908324037</v>
      </c>
      <c r="BF279" s="53">
        <v>88.95761464281</v>
      </c>
      <c r="BG279" s="53">
        <v>91.450365006432847</v>
      </c>
      <c r="BH279" s="53">
        <v>93.696211972330005</v>
      </c>
      <c r="BI279" s="53">
        <v>95.041286874687671</v>
      </c>
      <c r="BJ279" s="53">
        <v>95.915212745373637</v>
      </c>
    </row>
    <row r="280" spans="1:62">
      <c r="B280" s="54">
        <f t="shared" si="14"/>
        <v>834</v>
      </c>
      <c r="C280" s="50">
        <v>27.8</v>
      </c>
      <c r="D280" s="52" t="e">
        <f>VLOOKUP(Table!C280,'Baby Growth Tracker'!$D$14:$E$99,2,FALSE)</f>
        <v>#N/A</v>
      </c>
      <c r="E280" s="49">
        <f>IF('Baby Growth Tracker'!$C$5="Male",Table!AA280,Table!AS280)</f>
        <v>10.440560358860001</v>
      </c>
      <c r="F280" s="49">
        <f>IF('Baby Growth Tracker'!$C$5="Male",Table!AB280,Table!AT280)</f>
        <v>10.676596722109998</v>
      </c>
      <c r="G280" s="49">
        <f>IF('Baby Growth Tracker'!$C$5="Male",Table!AC280,Table!AU280)</f>
        <v>11.05994946517</v>
      </c>
      <c r="H280" s="49">
        <f>IF('Baby Growth Tracker'!$C$5="Male",Table!AD280,Table!AV280)</f>
        <v>11.760459934100002</v>
      </c>
      <c r="I280" s="49">
        <f>IF('Baby Growth Tracker'!$C$5="Male",Table!AE280,Table!AW280)</f>
        <v>12.641188856379999</v>
      </c>
      <c r="J280" s="49">
        <f>IF('Baby Growth Tracker'!$C$5="Male",Table!AF280,Table!AX280)</f>
        <v>13.65221693242</v>
      </c>
      <c r="K280" s="49">
        <f>IF('Baby Growth Tracker'!$C$5="Male",Table!AG280,Table!AY280)</f>
        <v>14.698350523999999</v>
      </c>
      <c r="L280" s="49">
        <f>IF('Baby Growth Tracker'!$C$5="Male",Table!AH280,Table!AZ280)</f>
        <v>15.39811385984</v>
      </c>
      <c r="M280" s="49">
        <f>IF('Baby Growth Tracker'!$C$5="Male",Table!AI280,Table!BA280)</f>
        <v>15.886436279510001</v>
      </c>
      <c r="N280" s="49" t="e">
        <f t="shared" si="12"/>
        <v>#N/A</v>
      </c>
      <c r="O280" s="50">
        <v>27.8</v>
      </c>
      <c r="P280" s="52" t="e">
        <f>VLOOKUP(Table!O280,'Baby Growth Tracker'!$D$14:$F$99,3,FALSE)</f>
        <v>#N/A</v>
      </c>
      <c r="Q280" s="49">
        <f>IF('Baby Growth Tracker'!$C$5="Male",Table!AJ280,Table!BB280)</f>
        <v>82.095195058766222</v>
      </c>
      <c r="R280" s="49">
        <f>IF('Baby Growth Tracker'!$C$5="Male",Table!AK280,Table!BC280)</f>
        <v>82.964744896954173</v>
      </c>
      <c r="S280" s="49">
        <f>IF('Baby Growth Tracker'!$C$5="Male",Table!AL280,Table!BD280)</f>
        <v>84.304495570186745</v>
      </c>
      <c r="T280" s="49">
        <f>IF('Baby Growth Tracker'!$C$5="Male",Table!AM280,Table!BE280)</f>
        <v>86.545263497297242</v>
      </c>
      <c r="U280" s="49">
        <f>IF('Baby Growth Tracker'!$C$5="Male",Table!AN280,Table!BF280)</f>
        <v>89.037958831593997</v>
      </c>
      <c r="V280" s="49">
        <f>IF('Baby Growth Tracker'!$C$5="Male",Table!AO280,Table!BG280)</f>
        <v>91.533769041224403</v>
      </c>
      <c r="W280" s="49">
        <f>IF('Baby Growth Tracker'!$C$5="Male",Table!AP280,Table!BH280)</f>
        <v>93.782670222607749</v>
      </c>
      <c r="X280" s="49">
        <f>IF('Baby Growth Tracker'!$C$5="Male",Table!AQ280,Table!BI280)</f>
        <v>95.129706800098873</v>
      </c>
      <c r="Y280" s="49">
        <f>IF('Baby Growth Tracker'!$C$5="Male",Table!AR280,Table!BJ280)</f>
        <v>96.004959671280375</v>
      </c>
      <c r="Z280" s="49" t="e">
        <f t="shared" si="13"/>
        <v>#N/A</v>
      </c>
      <c r="AA280" s="49">
        <v>10.822029130000002</v>
      </c>
      <c r="AB280" s="49">
        <v>11.087370668999998</v>
      </c>
      <c r="AC280" s="49">
        <v>11.512796940000001</v>
      </c>
      <c r="AD280" s="49">
        <v>12.272456222000002</v>
      </c>
      <c r="AE280" s="49">
        <v>13.195116620999999</v>
      </c>
      <c r="AF280" s="49">
        <v>14.210450391999998</v>
      </c>
      <c r="AG280" s="49">
        <v>15.213210204999999</v>
      </c>
      <c r="AH280" s="49">
        <v>15.857791899000002</v>
      </c>
      <c r="AI280" s="49">
        <v>16.295596669000002</v>
      </c>
      <c r="AJ280" s="49">
        <v>83.398111553957449</v>
      </c>
      <c r="AK280" s="49">
        <v>84.236198998832023</v>
      </c>
      <c r="AL280" s="49">
        <v>85.534905478137972</v>
      </c>
      <c r="AM280" s="49">
        <v>87.727160113022236</v>
      </c>
      <c r="AN280" s="49">
        <v>90.195480662036005</v>
      </c>
      <c r="AO280" s="49">
        <v>92.698090608777193</v>
      </c>
      <c r="AP280" s="49">
        <v>94.979844728946645</v>
      </c>
      <c r="AQ280" s="49">
        <v>96.358685060429281</v>
      </c>
      <c r="AR280" s="49">
        <v>97.2594699574868</v>
      </c>
      <c r="AS280" s="53">
        <v>10.440560358860001</v>
      </c>
      <c r="AT280" s="53">
        <v>10.676596722109998</v>
      </c>
      <c r="AU280" s="53">
        <v>11.05994946517</v>
      </c>
      <c r="AV280" s="53">
        <v>11.760459934100002</v>
      </c>
      <c r="AW280" s="53">
        <v>12.641188856379999</v>
      </c>
      <c r="AX280" s="53">
        <v>13.65221693242</v>
      </c>
      <c r="AY280" s="53">
        <v>14.698350523999999</v>
      </c>
      <c r="AZ280" s="53">
        <v>15.39811385984</v>
      </c>
      <c r="BA280" s="53">
        <v>15.886436279510001</v>
      </c>
      <c r="BB280" s="53">
        <v>82.095195058766222</v>
      </c>
      <c r="BC280" s="53">
        <v>82.964744896954173</v>
      </c>
      <c r="BD280" s="53">
        <v>84.304495570186745</v>
      </c>
      <c r="BE280" s="53">
        <v>86.545263497297242</v>
      </c>
      <c r="BF280" s="53">
        <v>89.037958831593997</v>
      </c>
      <c r="BG280" s="53">
        <v>91.533769041224403</v>
      </c>
      <c r="BH280" s="53">
        <v>93.782670222607749</v>
      </c>
      <c r="BI280" s="53">
        <v>95.129706800098873</v>
      </c>
      <c r="BJ280" s="53">
        <v>96.004959671280375</v>
      </c>
    </row>
    <row r="281" spans="1:62">
      <c r="B281" s="54">
        <f t="shared" si="14"/>
        <v>837</v>
      </c>
      <c r="C281" s="50">
        <v>27.9</v>
      </c>
      <c r="D281" s="52" t="e">
        <f>VLOOKUP(Table!C281,'Baby Growth Tracker'!$D$14:$E$99,2,FALSE)</f>
        <v>#N/A</v>
      </c>
      <c r="E281" s="49">
        <f>IF('Baby Growth Tracker'!$C$5="Male",Table!AA281,Table!AS281)</f>
        <v>10.451826302234</v>
      </c>
      <c r="F281" s="49">
        <f>IF('Baby Growth Tracker'!$C$5="Male",Table!AB281,Table!AT281)</f>
        <v>10.688188009159999</v>
      </c>
      <c r="G281" s="49">
        <f>IF('Baby Growth Tracker'!$C$5="Male",Table!AC281,Table!AU281)</f>
        <v>11.072104804271</v>
      </c>
      <c r="H281" s="49">
        <f>IF('Baby Growth Tracker'!$C$5="Male",Table!AD281,Table!AV281)</f>
        <v>11.773763168726001</v>
      </c>
      <c r="I281" s="49">
        <f>IF('Baby Growth Tracker'!$C$5="Male",Table!AE281,Table!AW281)</f>
        <v>12.65615812309</v>
      </c>
      <c r="J281" s="49">
        <f>IF('Baby Growth Tracker'!$C$5="Male",Table!AF281,Table!AX281)</f>
        <v>13.669417339588</v>
      </c>
      <c r="K281" s="49">
        <f>IF('Baby Growth Tracker'!$C$5="Male",Table!AG281,Table!AY281)</f>
        <v>14.718232042603999</v>
      </c>
      <c r="L281" s="49">
        <f>IF('Baby Growth Tracker'!$C$5="Male",Table!AH281,Table!AZ281)</f>
        <v>15.420006802006</v>
      </c>
      <c r="M281" s="49">
        <f>IF('Baby Growth Tracker'!$C$5="Male",Table!AI281,Table!BA281)</f>
        <v>15.909838671040001</v>
      </c>
      <c r="N281" s="49" t="e">
        <f t="shared" si="12"/>
        <v>#N/A</v>
      </c>
      <c r="O281" s="50">
        <v>27.9</v>
      </c>
      <c r="P281" s="52" t="e">
        <f>VLOOKUP(Table!O281,'Baby Growth Tracker'!$D$14:$F$99,3,FALSE)</f>
        <v>#N/A</v>
      </c>
      <c r="Q281" s="49">
        <f>IF('Baby Growth Tracker'!$C$5="Male",Table!AJ281,Table!BB281)</f>
        <v>82.16869783886159</v>
      </c>
      <c r="R281" s="49">
        <f>IF('Baby Growth Tracker'!$C$5="Male",Table!AK281,Table!BC281)</f>
        <v>83.038908152428434</v>
      </c>
      <c r="S281" s="49">
        <f>IF('Baby Growth Tracker'!$C$5="Male",Table!AL281,Table!BD281)</f>
        <v>84.379766652049653</v>
      </c>
      <c r="T281" s="49">
        <f>IF('Baby Growth Tracker'!$C$5="Male",Table!AM281,Table!BE281)</f>
        <v>86.622628314230099</v>
      </c>
      <c r="U281" s="49">
        <f>IF('Baby Growth Tracker'!$C$5="Male",Table!AN281,Table!BF281)</f>
        <v>89.117999953360197</v>
      </c>
      <c r="V281" s="49">
        <f>IF('Baby Growth Tracker'!$C$5="Male",Table!AO281,Table!BG281)</f>
        <v>91.616847664490393</v>
      </c>
      <c r="W281" s="49">
        <f>IF('Baby Growth Tracker'!$C$5="Male",Table!AP281,Table!BH281)</f>
        <v>93.868785596238354</v>
      </c>
      <c r="X281" s="49">
        <f>IF('Baby Growth Tracker'!$C$5="Male",Table!AQ281,Table!BI281)</f>
        <v>95.217774638906022</v>
      </c>
      <c r="Y281" s="49">
        <f>IF('Baby Growth Tracker'!$C$5="Male",Table!AR281,Table!BJ281)</f>
        <v>96.094349039652229</v>
      </c>
      <c r="Z281" s="49" t="e">
        <f t="shared" si="13"/>
        <v>#N/A</v>
      </c>
      <c r="AA281" s="49">
        <v>10.833378320000003</v>
      </c>
      <c r="AB281" s="49">
        <v>11.098894001999998</v>
      </c>
      <c r="AC281" s="49">
        <v>11.524635940000001</v>
      </c>
      <c r="AD281" s="49">
        <v>12.284972726000003</v>
      </c>
      <c r="AE281" s="49">
        <v>13.208656627999998</v>
      </c>
      <c r="AF281" s="49">
        <v>14.225376355999998</v>
      </c>
      <c r="AG281" s="49">
        <v>15.229776169999999</v>
      </c>
      <c r="AH281" s="49">
        <v>15.875555722000003</v>
      </c>
      <c r="AI281" s="49">
        <v>16.314238512000003</v>
      </c>
      <c r="AJ281" s="49">
        <v>83.467865868443184</v>
      </c>
      <c r="AK281" s="49">
        <v>84.305989339406665</v>
      </c>
      <c r="AL281" s="49">
        <v>85.604955331663746</v>
      </c>
      <c r="AM281" s="49">
        <v>87.798207535259905</v>
      </c>
      <c r="AN281" s="49">
        <v>90.268487634965709</v>
      </c>
      <c r="AO281" s="49">
        <v>92.773982663479245</v>
      </c>
      <c r="AP281" s="49">
        <v>95.059150042898636</v>
      </c>
      <c r="AQ281" s="49">
        <v>96.44041271808716</v>
      </c>
      <c r="AR281" s="49">
        <v>97.342925812857686</v>
      </c>
      <c r="AS281" s="53">
        <v>10.451826302234</v>
      </c>
      <c r="AT281" s="53">
        <v>10.688188009159999</v>
      </c>
      <c r="AU281" s="53">
        <v>11.072104804271</v>
      </c>
      <c r="AV281" s="53">
        <v>11.773763168726001</v>
      </c>
      <c r="AW281" s="53">
        <v>12.65615812309</v>
      </c>
      <c r="AX281" s="53">
        <v>13.669417339588</v>
      </c>
      <c r="AY281" s="53">
        <v>14.718232042603999</v>
      </c>
      <c r="AZ281" s="53">
        <v>15.420006802006</v>
      </c>
      <c r="BA281" s="53">
        <v>15.909838671040001</v>
      </c>
      <c r="BB281" s="53">
        <v>82.16869783886159</v>
      </c>
      <c r="BC281" s="53">
        <v>83.038908152428434</v>
      </c>
      <c r="BD281" s="53">
        <v>84.379766652049653</v>
      </c>
      <c r="BE281" s="53">
        <v>86.622628314230099</v>
      </c>
      <c r="BF281" s="53">
        <v>89.117999953360197</v>
      </c>
      <c r="BG281" s="53">
        <v>91.616847664490393</v>
      </c>
      <c r="BH281" s="53">
        <v>93.868785596238354</v>
      </c>
      <c r="BI281" s="53">
        <v>95.217774638906022</v>
      </c>
      <c r="BJ281" s="53">
        <v>96.094349039652229</v>
      </c>
    </row>
    <row r="282" spans="1:62">
      <c r="A282" s="49" t="s">
        <v>11</v>
      </c>
      <c r="B282" s="54">
        <f t="shared" si="14"/>
        <v>840</v>
      </c>
      <c r="C282" s="50">
        <v>28</v>
      </c>
      <c r="D282" s="52" t="e">
        <f>VLOOKUP(Table!C282,'Baby Growth Tracker'!$D$14:$E$99,2,FALSE)</f>
        <v>#N/A</v>
      </c>
      <c r="E282" s="49">
        <f>IF('Baby Growth Tracker'!$C$5="Male",Table!AA282,Table!AS282)</f>
        <v>10.463073279600399</v>
      </c>
      <c r="F282" s="49">
        <f>IF('Baby Growth Tracker'!$C$5="Male",Table!AB282,Table!AT282)</f>
        <v>10.6997613067318</v>
      </c>
      <c r="G282" s="49">
        <f>IF('Baby Growth Tracker'!$C$5="Male",Table!AC282,Table!AU282)</f>
        <v>11.08424377669</v>
      </c>
      <c r="H282" s="49">
        <f>IF('Baby Growth Tracker'!$C$5="Male",Table!AD282,Table!AV282)</f>
        <v>11.787053164671601</v>
      </c>
      <c r="I282" s="49">
        <f>IF('Baby Growth Tracker'!$C$5="Male",Table!AE282,Table!AW282)</f>
        <v>12.671118522697899</v>
      </c>
      <c r="J282" s="49">
        <f>IF('Baby Growth Tracker'!$C$5="Male",Table!AF282,Table!AX282)</f>
        <v>13.686614786796399</v>
      </c>
      <c r="K282" s="49">
        <f>IF('Baby Growth Tracker'!$C$5="Male",Table!AG282,Table!AY282)</f>
        <v>14.738118124083599</v>
      </c>
      <c r="L282" s="49">
        <f>IF('Baby Growth Tracker'!$C$5="Male",Table!AH282,Table!AZ282)</f>
        <v>15.4419103786992</v>
      </c>
      <c r="M282" s="49">
        <f>IF('Baby Growth Tracker'!$C$5="Male",Table!AI282,Table!BA282)</f>
        <v>15.933256526171901</v>
      </c>
      <c r="N282" s="49" t="e">
        <f t="shared" si="12"/>
        <v>#N/A</v>
      </c>
      <c r="O282" s="50">
        <v>28</v>
      </c>
      <c r="P282" s="52" t="e">
        <f>VLOOKUP(Table!O282,'Baby Growth Tracker'!$D$14:$F$99,3,FALSE)</f>
        <v>#N/A</v>
      </c>
      <c r="Q282" s="49">
        <f>IF('Baby Growth Tracker'!$C$5="Male",Table!AJ282,Table!BB282)</f>
        <v>82.241972488393657</v>
      </c>
      <c r="R282" s="49">
        <f>IF('Baby Growth Tracker'!$C$5="Male",Table!AK282,Table!BC282)</f>
        <v>83.112832793702651</v>
      </c>
      <c r="S282" s="49">
        <f>IF('Baby Growth Tracker'!$C$5="Male",Table!AL282,Table!BD282)</f>
        <v>84.454783536408556</v>
      </c>
      <c r="T282" s="49">
        <f>IF('Baby Growth Tracker'!$C$5="Male",Table!AM282,Table!BE282)</f>
        <v>86.699714482979672</v>
      </c>
      <c r="U282" s="49">
        <f>IF('Baby Growth Tracker'!$C$5="Male",Table!AN282,Table!BF282)</f>
        <v>89.197737730057113</v>
      </c>
      <c r="V282" s="49">
        <f>IF('Baby Growth Tracker'!$C$5="Male",Table!AO282,Table!BG282)</f>
        <v>91.699601007240972</v>
      </c>
      <c r="W282" s="49">
        <f>IF('Baby Growth Tracker'!$C$5="Male",Table!AP282,Table!BH282)</f>
        <v>93.954558435671771</v>
      </c>
      <c r="X282" s="49">
        <f>IF('Baby Growth Tracker'!$C$5="Male",Table!AQ282,Table!BI282)</f>
        <v>95.305490790931273</v>
      </c>
      <c r="Y282" s="49">
        <f>IF('Baby Growth Tracker'!$C$5="Male",Table!AR282,Table!BJ282)</f>
        <v>96.183381260372343</v>
      </c>
      <c r="Z282" s="49" t="e">
        <f t="shared" si="13"/>
        <v>#N/A</v>
      </c>
      <c r="AA282" s="49">
        <v>10.84472751</v>
      </c>
      <c r="AB282" s="49">
        <v>11.110417335000001</v>
      </c>
      <c r="AC282" s="49">
        <v>11.536474940000002</v>
      </c>
      <c r="AD282" s="49">
        <v>12.29748923</v>
      </c>
      <c r="AE282" s="49">
        <v>13.222196635</v>
      </c>
      <c r="AF282" s="49">
        <v>14.24030232</v>
      </c>
      <c r="AG282" s="49">
        <v>15.246342134999999</v>
      </c>
      <c r="AH282" s="49">
        <v>15.893319545000001</v>
      </c>
      <c r="AI282" s="49">
        <v>16.332880355</v>
      </c>
      <c r="AJ282" s="49">
        <v>83.537500547994526</v>
      </c>
      <c r="AK282" s="49">
        <v>84.375658097822225</v>
      </c>
      <c r="AL282" s="49">
        <v>85.674878747975583</v>
      </c>
      <c r="AM282" s="49">
        <v>87.869115702465763</v>
      </c>
      <c r="AN282" s="49">
        <v>90.341334879499755</v>
      </c>
      <c r="AO282" s="49">
        <v>92.849688853169553</v>
      </c>
      <c r="AP282" s="49">
        <v>95.138241943644118</v>
      </c>
      <c r="AQ282" s="49">
        <v>96.521908981626765</v>
      </c>
      <c r="AR282" s="49">
        <v>97.426138098646319</v>
      </c>
      <c r="AS282" s="53">
        <v>10.463073279600399</v>
      </c>
      <c r="AT282" s="53">
        <v>10.6997613067318</v>
      </c>
      <c r="AU282" s="53">
        <v>11.08424377669</v>
      </c>
      <c r="AV282" s="53">
        <v>11.787053164671601</v>
      </c>
      <c r="AW282" s="53">
        <v>12.671118522697899</v>
      </c>
      <c r="AX282" s="53">
        <v>13.686614786796399</v>
      </c>
      <c r="AY282" s="53">
        <v>14.738118124083599</v>
      </c>
      <c r="AZ282" s="53">
        <v>15.4419103786992</v>
      </c>
      <c r="BA282" s="53">
        <v>15.933256526171901</v>
      </c>
      <c r="BB282" s="53">
        <v>82.241972488393657</v>
      </c>
      <c r="BC282" s="53">
        <v>83.112832793702651</v>
      </c>
      <c r="BD282" s="53">
        <v>84.454783536408556</v>
      </c>
      <c r="BE282" s="53">
        <v>86.699714482979672</v>
      </c>
      <c r="BF282" s="53">
        <v>89.197737730057113</v>
      </c>
      <c r="BG282" s="53">
        <v>91.699601007240972</v>
      </c>
      <c r="BH282" s="53">
        <v>93.954558435671771</v>
      </c>
      <c r="BI282" s="53">
        <v>95.305490790931273</v>
      </c>
      <c r="BJ282" s="53">
        <v>96.183381260372343</v>
      </c>
    </row>
    <row r="283" spans="1:62">
      <c r="B283" s="54">
        <f t="shared" si="14"/>
        <v>843</v>
      </c>
      <c r="C283" s="50">
        <v>28.1</v>
      </c>
      <c r="D283" s="52" t="e">
        <f>VLOOKUP(Table!C283,'Baby Growth Tracker'!$D$14:$E$99,2,FALSE)</f>
        <v>#N/A</v>
      </c>
      <c r="E283" s="49">
        <f>IF('Baby Growth Tracker'!$C$5="Male",Table!AA283,Table!AS283)</f>
        <v>10.47430177379197</v>
      </c>
      <c r="F283" s="49">
        <f>IF('Baby Growth Tracker'!$C$5="Male",Table!AB283,Table!AT283)</f>
        <v>10.71131709269058</v>
      </c>
      <c r="G283" s="49">
        <f>IF('Baby Growth Tracker'!$C$5="Male",Table!AC283,Table!AU283)</f>
        <v>11.09636685247486</v>
      </c>
      <c r="H283" s="49">
        <f>IF('Baby Growth Tracker'!$C$5="Male",Table!AD283,Table!AV283)</f>
        <v>11.800330378639531</v>
      </c>
      <c r="I283" s="49">
        <f>IF('Baby Growth Tracker'!$C$5="Male",Table!AE283,Table!AW283)</f>
        <v>12.686070496937569</v>
      </c>
      <c r="J283" s="49">
        <f>IF('Baby Growth Tracker'!$C$5="Male",Table!AF283,Table!AX283)</f>
        <v>13.70380970185847</v>
      </c>
      <c r="K283" s="49">
        <f>IF('Baby Growth Tracker'!$C$5="Male",Table!AG283,Table!AY283)</f>
        <v>14.758009186941418</v>
      </c>
      <c r="L283" s="49">
        <f>IF('Baby Growth Tracker'!$C$5="Male",Table!AH283,Table!AZ283)</f>
        <v>15.463825006404599</v>
      </c>
      <c r="M283" s="49">
        <f>IF('Baby Growth Tracker'!$C$5="Male",Table!AI283,Table!BA283)</f>
        <v>15.956690262630602</v>
      </c>
      <c r="N283" s="49" t="e">
        <f t="shared" si="12"/>
        <v>#N/A</v>
      </c>
      <c r="O283" s="50">
        <v>28.1</v>
      </c>
      <c r="P283" s="52" t="e">
        <f>VLOOKUP(Table!O283,'Baby Growth Tracker'!$D$14:$F$99,3,FALSE)</f>
        <v>#N/A</v>
      </c>
      <c r="Q283" s="49">
        <f>IF('Baby Growth Tracker'!$C$5="Male",Table!AJ283,Table!BB283)</f>
        <v>82.31501666643895</v>
      </c>
      <c r="R283" s="49">
        <f>IF('Baby Growth Tracker'!$C$5="Male",Table!AK283,Table!BC283)</f>
        <v>83.186516826465066</v>
      </c>
      <c r="S283" s="49">
        <f>IF('Baby Growth Tracker'!$C$5="Male",Table!AL283,Table!BD283)</f>
        <v>84.529544715671989</v>
      </c>
      <c r="T283" s="49">
        <f>IF('Baby Growth Tracker'!$C$5="Male",Table!AM283,Table!BE283)</f>
        <v>86.776521184166313</v>
      </c>
      <c r="U283" s="49">
        <f>IF('Baby Growth Tracker'!$C$5="Male",Table!AN283,Table!BF283)</f>
        <v>89.277171927665179</v>
      </c>
      <c r="V283" s="49">
        <f>IF('Baby Growth Tracker'!$C$5="Male",Table!AO283,Table!BG283)</f>
        <v>91.78202923740524</v>
      </c>
      <c r="W283" s="49">
        <f>IF('Baby Growth Tracker'!$C$5="Male",Table!AP283,Table!BH283)</f>
        <v>94.039989118321628</v>
      </c>
      <c r="X283" s="49">
        <f>IF('Baby Growth Tracker'!$C$5="Male",Table!AQ283,Table!BI283)</f>
        <v>95.392855691676729</v>
      </c>
      <c r="Y283" s="49">
        <f>IF('Baby Growth Tracker'!$C$5="Male",Table!AR283,Table!BJ283)</f>
        <v>96.272056780189331</v>
      </c>
      <c r="Z283" s="49" t="e">
        <f t="shared" si="13"/>
        <v>#N/A</v>
      </c>
      <c r="AA283" s="49">
        <v>10.856076700000001</v>
      </c>
      <c r="AB283" s="49">
        <v>11.121940668000001</v>
      </c>
      <c r="AC283" s="49">
        <v>11.548313940000002</v>
      </c>
      <c r="AD283" s="49">
        <v>12.310005734000001</v>
      </c>
      <c r="AE283" s="49">
        <v>13.235736641999999</v>
      </c>
      <c r="AF283" s="49">
        <v>14.255228283999999</v>
      </c>
      <c r="AG283" s="49">
        <v>15.262908099999999</v>
      </c>
      <c r="AH283" s="49">
        <v>15.911083368</v>
      </c>
      <c r="AI283" s="49">
        <v>16.351522198000001</v>
      </c>
      <c r="AJ283" s="49">
        <v>83.607016448198337</v>
      </c>
      <c r="AK283" s="49">
        <v>84.445206098738481</v>
      </c>
      <c r="AL283" s="49">
        <v>85.744676527677797</v>
      </c>
      <c r="AM283" s="49">
        <v>87.93988542997964</v>
      </c>
      <c r="AN283" s="49">
        <v>90.414023290976417</v>
      </c>
      <c r="AO283" s="49">
        <v>92.925210200149095</v>
      </c>
      <c r="AP283" s="49">
        <v>95.217121592152253</v>
      </c>
      <c r="AQ283" s="49">
        <v>96.603175100582376</v>
      </c>
      <c r="AR283" s="49">
        <v>97.50910812266703</v>
      </c>
      <c r="AS283" s="53">
        <v>10.47430177379197</v>
      </c>
      <c r="AT283" s="53">
        <v>10.71131709269058</v>
      </c>
      <c r="AU283" s="53">
        <v>11.09636685247486</v>
      </c>
      <c r="AV283" s="53">
        <v>11.800330378639531</v>
      </c>
      <c r="AW283" s="53">
        <v>12.686070496937569</v>
      </c>
      <c r="AX283" s="53">
        <v>13.70380970185847</v>
      </c>
      <c r="AY283" s="53">
        <v>14.758009186941418</v>
      </c>
      <c r="AZ283" s="53">
        <v>15.463825006404599</v>
      </c>
      <c r="BA283" s="53">
        <v>15.956690262630602</v>
      </c>
      <c r="BB283" s="53">
        <v>82.31501666643895</v>
      </c>
      <c r="BC283" s="53">
        <v>83.186516826465066</v>
      </c>
      <c r="BD283" s="53">
        <v>84.529544715671989</v>
      </c>
      <c r="BE283" s="53">
        <v>86.776521184166313</v>
      </c>
      <c r="BF283" s="53">
        <v>89.277171927665179</v>
      </c>
      <c r="BG283" s="53">
        <v>91.78202923740524</v>
      </c>
      <c r="BH283" s="53">
        <v>94.039989118321628</v>
      </c>
      <c r="BI283" s="53">
        <v>95.392855691676729</v>
      </c>
      <c r="BJ283" s="53">
        <v>96.272056780189331</v>
      </c>
    </row>
    <row r="284" spans="1:62">
      <c r="B284" s="54">
        <f t="shared" si="14"/>
        <v>846</v>
      </c>
      <c r="C284" s="50">
        <v>28.2</v>
      </c>
      <c r="D284" s="52" t="e">
        <f>VLOOKUP(Table!C284,'Baby Growth Tracker'!$D$14:$E$99,2,FALSE)</f>
        <v>#N/A</v>
      </c>
      <c r="E284" s="49">
        <f>IF('Baby Growth Tracker'!$C$5="Male",Table!AA284,Table!AS284)</f>
        <v>10.485512262725539</v>
      </c>
      <c r="F284" s="49">
        <f>IF('Baby Growth Tracker'!$C$5="Male",Table!AB284,Table!AT284)</f>
        <v>10.722855839916333</v>
      </c>
      <c r="G284" s="49">
        <f>IF('Baby Growth Tracker'!$C$5="Male",Table!AC284,Table!AU284)</f>
        <v>11.108474496569034</v>
      </c>
      <c r="H284" s="49">
        <f>IF('Baby Growth Tracker'!$C$5="Male",Table!AD284,Table!AV284)</f>
        <v>11.813595261983028</v>
      </c>
      <c r="I284" s="49">
        <f>IF('Baby Growth Tracker'!$C$5="Male",Table!AE284,Table!AW284)</f>
        <v>12.701014481856909</v>
      </c>
      <c r="J284" s="49">
        <f>IF('Baby Growth Tracker'!$C$5="Male",Table!AF284,Table!AX284)</f>
        <v>13.721002506464709</v>
      </c>
      <c r="K284" s="49">
        <f>IF('Baby Growth Tracker'!$C$5="Male",Table!AG284,Table!AY284)</f>
        <v>14.777905643074266</v>
      </c>
      <c r="L284" s="49">
        <f>IF('Baby Growth Tracker'!$C$5="Male",Table!AH284,Table!AZ284)</f>
        <v>15.485751094659072</v>
      </c>
      <c r="M284" s="49">
        <f>IF('Baby Growth Tracker'!$C$5="Male",Table!AI284,Table!BA284)</f>
        <v>15.980140290954486</v>
      </c>
      <c r="N284" s="49" t="e">
        <f t="shared" si="12"/>
        <v>#N/A</v>
      </c>
      <c r="O284" s="50">
        <v>28.2</v>
      </c>
      <c r="P284" s="52" t="e">
        <f>VLOOKUP(Table!O284,'Baby Growth Tracker'!$D$14:$F$99,3,FALSE)</f>
        <v>#N/A</v>
      </c>
      <c r="Q284" s="49">
        <f>IF('Baby Growth Tracker'!$C$5="Male",Table!AJ284,Table!BB284)</f>
        <v>82.387828125767157</v>
      </c>
      <c r="R284" s="49">
        <f>IF('Baby Growth Tracker'!$C$5="Male",Table!AK284,Table!BC284)</f>
        <v>83.259958341126307</v>
      </c>
      <c r="S284" s="49">
        <f>IF('Baby Growth Tracker'!$C$5="Male",Table!AL284,Table!BD284)</f>
        <v>84.60404875473921</v>
      </c>
      <c r="T284" s="49">
        <f>IF('Baby Growth Tracker'!$C$5="Male",Table!AM284,Table!BE284)</f>
        <v>86.853047654553578</v>
      </c>
      <c r="U284" s="49">
        <f>IF('Baby Growth Tracker'!$C$5="Male",Table!AN284,Table!BF284)</f>
        <v>89.356302355785445</v>
      </c>
      <c r="V284" s="49">
        <f>IF('Baby Growth Tracker'!$C$5="Male",Table!AO284,Table!BG284)</f>
        <v>91.864132559519021</v>
      </c>
      <c r="W284" s="49">
        <f>IF('Baby Growth Tracker'!$C$5="Male",Table!AP284,Table!BH284)</f>
        <v>94.125078056260676</v>
      </c>
      <c r="X284" s="49">
        <f>IF('Baby Growth Tracker'!$C$5="Male",Table!AQ284,Table!BI284)</f>
        <v>95.479869811991762</v>
      </c>
      <c r="Y284" s="49">
        <f>IF('Baby Growth Tracker'!$C$5="Male",Table!AR284,Table!BJ284)</f>
        <v>96.36037608235452</v>
      </c>
      <c r="Z284" s="49" t="e">
        <f t="shared" si="13"/>
        <v>#N/A</v>
      </c>
      <c r="AA284" s="49">
        <v>10.867425890000002</v>
      </c>
      <c r="AB284" s="49">
        <v>11.133464001</v>
      </c>
      <c r="AC284" s="49">
        <v>11.560152940000002</v>
      </c>
      <c r="AD284" s="49">
        <v>12.322522238000001</v>
      </c>
      <c r="AE284" s="49">
        <v>13.249276648999999</v>
      </c>
      <c r="AF284" s="49">
        <v>14.270154247999999</v>
      </c>
      <c r="AG284" s="49">
        <v>15.279474064999999</v>
      </c>
      <c r="AH284" s="49">
        <v>15.928847190999999</v>
      </c>
      <c r="AI284" s="49">
        <v>16.370164041000002</v>
      </c>
      <c r="AJ284" s="49">
        <v>83.676414412514958</v>
      </c>
      <c r="AK284" s="49">
        <v>84.514634155170313</v>
      </c>
      <c r="AL284" s="49">
        <v>85.814349460324308</v>
      </c>
      <c r="AM284" s="49">
        <v>88.010517522944212</v>
      </c>
      <c r="AN284" s="49">
        <v>90.486553755749938</v>
      </c>
      <c r="AO284" s="49">
        <v>93.000547719750102</v>
      </c>
      <c r="AP284" s="49">
        <v>95.295790145309311</v>
      </c>
      <c r="AQ284" s="49">
        <v>96.684212322745239</v>
      </c>
      <c r="AR284" s="49">
        <v>97.591837192789129</v>
      </c>
      <c r="AS284" s="53">
        <v>10.485512262725539</v>
      </c>
      <c r="AT284" s="53">
        <v>10.722855839916333</v>
      </c>
      <c r="AU284" s="53">
        <v>11.108474496569034</v>
      </c>
      <c r="AV284" s="53">
        <v>11.813595261983028</v>
      </c>
      <c r="AW284" s="53">
        <v>12.701014481856909</v>
      </c>
      <c r="AX284" s="53">
        <v>13.721002506464709</v>
      </c>
      <c r="AY284" s="53">
        <v>14.777905643074266</v>
      </c>
      <c r="AZ284" s="53">
        <v>15.485751094659072</v>
      </c>
      <c r="BA284" s="53">
        <v>15.980140290954486</v>
      </c>
      <c r="BB284" s="53">
        <v>82.387828125767157</v>
      </c>
      <c r="BC284" s="53">
        <v>83.259958341126307</v>
      </c>
      <c r="BD284" s="53">
        <v>84.60404875473921</v>
      </c>
      <c r="BE284" s="53">
        <v>86.853047654553578</v>
      </c>
      <c r="BF284" s="53">
        <v>89.356302355785445</v>
      </c>
      <c r="BG284" s="53">
        <v>91.864132559519021</v>
      </c>
      <c r="BH284" s="53">
        <v>94.125078056260676</v>
      </c>
      <c r="BI284" s="53">
        <v>95.479869811991762</v>
      </c>
      <c r="BJ284" s="53">
        <v>96.36037608235452</v>
      </c>
    </row>
    <row r="285" spans="1:62">
      <c r="B285" s="54">
        <f t="shared" si="14"/>
        <v>849</v>
      </c>
      <c r="C285" s="50">
        <v>28.3</v>
      </c>
      <c r="D285" s="52" t="e">
        <f>VLOOKUP(Table!C285,'Baby Growth Tracker'!$D$14:$E$99,2,FALSE)</f>
        <v>#N/A</v>
      </c>
      <c r="E285" s="49">
        <f>IF('Baby Growth Tracker'!$C$5="Male",Table!AA285,Table!AS285)</f>
        <v>10.496705219431508</v>
      </c>
      <c r="F285" s="49">
        <f>IF('Baby Growth Tracker'!$C$5="Male",Table!AB285,Table!AT285)</f>
        <v>10.734378016335199</v>
      </c>
      <c r="G285" s="49">
        <f>IF('Baby Growth Tracker'!$C$5="Male",Table!AC285,Table!AU285)</f>
        <v>11.120567168846186</v>
      </c>
      <c r="H285" s="49">
        <f>IF('Baby Growth Tracker'!$C$5="Male",Table!AD285,Table!AV285)</f>
        <v>11.82684826074701</v>
      </c>
      <c r="I285" s="49">
        <f>IF('Baby Growth Tracker'!$C$5="Male",Table!AE285,Table!AW285)</f>
        <v>12.715950907865771</v>
      </c>
      <c r="J285" s="49">
        <f>IF('Baby Growth Tracker'!$C$5="Male",Table!AF285,Table!AX285)</f>
        <v>13.738193616238966</v>
      </c>
      <c r="K285" s="49">
        <f>IF('Baby Growth Tracker'!$C$5="Male",Table!AG285,Table!AY285)</f>
        <v>14.797807897836003</v>
      </c>
      <c r="L285" s="49">
        <f>IF('Baby Growth Tracker'!$C$5="Male",Table!AH285,Table!AZ285)</f>
        <v>15.507689046118957</v>
      </c>
      <c r="M285" s="49">
        <f>IF('Baby Growth Tracker'!$C$5="Male",Table!AI285,Table!BA285)</f>
        <v>16.003607014565418</v>
      </c>
      <c r="N285" s="49" t="e">
        <f t="shared" si="12"/>
        <v>#N/A</v>
      </c>
      <c r="O285" s="50">
        <v>28.3</v>
      </c>
      <c r="P285" s="52" t="e">
        <f>VLOOKUP(Table!O285,'Baby Growth Tracker'!$D$14:$F$99,3,FALSE)</f>
        <v>#N/A</v>
      </c>
      <c r="Q285" s="49">
        <f>IF('Baby Growth Tracker'!$C$5="Male",Table!AJ285,Table!BB285)</f>
        <v>82.460404711529492</v>
      </c>
      <c r="R285" s="49">
        <f>IF('Baby Growth Tracker'!$C$5="Male",Table!AK285,Table!BC285)</f>
        <v>83.333155511679564</v>
      </c>
      <c r="S285" s="49">
        <f>IF('Baby Growth Tracker'!$C$5="Male",Table!AL285,Table!BD285)</f>
        <v>84.678294290088957</v>
      </c>
      <c r="T285" s="49">
        <f>IF('Baby Growth Tracker'!$C$5="Male",Table!AM285,Table!BE285)</f>
        <v>86.929293186428879</v>
      </c>
      <c r="U285" s="49">
        <f>IF('Baby Growth Tracker'!$C$5="Male",Table!AN285,Table!BF285)</f>
        <v>89.435128867226737</v>
      </c>
      <c r="V285" s="49">
        <f>IF('Baby Growth Tracker'!$C$5="Male",Table!AO285,Table!BG285)</f>
        <v>91.945911214410273</v>
      </c>
      <c r="W285" s="49">
        <f>IF('Baby Growth Tracker'!$C$5="Male",Table!AP285,Table!BH285)</f>
        <v>94.209825695914574</v>
      </c>
      <c r="X285" s="49">
        <f>IF('Baby Growth Tracker'!$C$5="Male",Table!AQ285,Table!BI285)</f>
        <v>95.56653365773974</v>
      </c>
      <c r="Y285" s="49">
        <f>IF('Baby Growth Tracker'!$C$5="Male",Table!AR285,Table!BJ285)</f>
        <v>96.448339686259317</v>
      </c>
      <c r="Z285" s="49" t="e">
        <f t="shared" si="13"/>
        <v>#N/A</v>
      </c>
      <c r="AA285" s="49">
        <v>10.878775080000002</v>
      </c>
      <c r="AB285" s="49">
        <v>11.144987334</v>
      </c>
      <c r="AC285" s="49">
        <v>11.571991940000002</v>
      </c>
      <c r="AD285" s="49">
        <v>12.335038742000002</v>
      </c>
      <c r="AE285" s="49">
        <v>13.262816655999998</v>
      </c>
      <c r="AF285" s="49">
        <v>14.285080211999999</v>
      </c>
      <c r="AG285" s="49">
        <v>15.296040029999999</v>
      </c>
      <c r="AH285" s="49">
        <v>15.946611013999998</v>
      </c>
      <c r="AI285" s="49">
        <v>16.388805884000003</v>
      </c>
      <c r="AJ285" s="49">
        <v>83.745695272564831</v>
      </c>
      <c r="AK285" s="49">
        <v>84.583943068786496</v>
      </c>
      <c r="AL285" s="49">
        <v>85.883898324733295</v>
      </c>
      <c r="AM285" s="49">
        <v>88.081012776631965</v>
      </c>
      <c r="AN285" s="49">
        <v>90.558927151502431</v>
      </c>
      <c r="AO285" s="49">
        <v>93.075702420595235</v>
      </c>
      <c r="AP285" s="49">
        <v>95.374248756094659</v>
      </c>
      <c r="AQ285" s="49">
        <v>96.765021894273104</v>
      </c>
      <c r="AR285" s="49">
        <v>97.674326616996765</v>
      </c>
      <c r="AS285" s="53">
        <v>10.496705219431508</v>
      </c>
      <c r="AT285" s="53">
        <v>10.734378016335199</v>
      </c>
      <c r="AU285" s="53">
        <v>11.120567168846186</v>
      </c>
      <c r="AV285" s="53">
        <v>11.82684826074701</v>
      </c>
      <c r="AW285" s="53">
        <v>12.715950907865771</v>
      </c>
      <c r="AX285" s="53">
        <v>13.738193616238966</v>
      </c>
      <c r="AY285" s="53">
        <v>14.797807897836003</v>
      </c>
      <c r="AZ285" s="53">
        <v>15.507689046118957</v>
      </c>
      <c r="BA285" s="53">
        <v>16.003607014565418</v>
      </c>
      <c r="BB285" s="53">
        <v>82.460404711529492</v>
      </c>
      <c r="BC285" s="53">
        <v>83.333155511679564</v>
      </c>
      <c r="BD285" s="53">
        <v>84.678294290088957</v>
      </c>
      <c r="BE285" s="53">
        <v>86.929293186428879</v>
      </c>
      <c r="BF285" s="53">
        <v>89.435128867226737</v>
      </c>
      <c r="BG285" s="53">
        <v>91.945911214410273</v>
      </c>
      <c r="BH285" s="53">
        <v>94.209825695914574</v>
      </c>
      <c r="BI285" s="53">
        <v>95.56653365773974</v>
      </c>
      <c r="BJ285" s="53">
        <v>96.448339686259317</v>
      </c>
    </row>
    <row r="286" spans="1:62">
      <c r="B286" s="54">
        <f t="shared" si="14"/>
        <v>852</v>
      </c>
      <c r="C286" s="50">
        <v>28.4</v>
      </c>
      <c r="D286" s="52" t="e">
        <f>VLOOKUP(Table!C286,'Baby Growth Tracker'!$D$14:$E$99,2,FALSE)</f>
        <v>#N/A</v>
      </c>
      <c r="E286" s="49">
        <f>IF('Baby Growth Tracker'!$C$5="Male",Table!AA286,Table!AS286)</f>
        <v>10.507881112082769</v>
      </c>
      <c r="F286" s="49">
        <f>IF('Baby Growth Tracker'!$C$5="Male",Table!AB286,Table!AT286)</f>
        <v>10.745884084950193</v>
      </c>
      <c r="G286" s="49">
        <f>IF('Baby Growth Tracker'!$C$5="Male",Table!AC286,Table!AU286)</f>
        <v>11.132645324144054</v>
      </c>
      <c r="H286" s="49">
        <f>IF('Baby Growth Tracker'!$C$5="Male",Table!AD286,Table!AV286)</f>
        <v>11.840089815708163</v>
      </c>
      <c r="I286" s="49">
        <f>IF('Baby Growth Tracker'!$C$5="Male",Table!AE286,Table!AW286)</f>
        <v>12.730880199782534</v>
      </c>
      <c r="J286" s="49">
        <f>IF('Baby Growth Tracker'!$C$5="Male",Table!AF286,Table!AX286)</f>
        <v>13.755383440792674</v>
      </c>
      <c r="K286" s="49">
        <f>IF('Baby Growth Tracker'!$C$5="Male",Table!AG286,Table!AY286)</f>
        <v>14.817716350097891</v>
      </c>
      <c r="L286" s="49">
        <f>IF('Baby Growth Tracker'!$C$5="Male",Table!AH286,Table!AZ286)</f>
        <v>15.529639256624501</v>
      </c>
      <c r="M286" s="49">
        <f>IF('Baby Growth Tracker'!$C$5="Male",Table!AI286,Table!BA286)</f>
        <v>16.027090829835167</v>
      </c>
      <c r="N286" s="49" t="e">
        <f t="shared" si="12"/>
        <v>#N/A</v>
      </c>
      <c r="O286" s="50">
        <v>28.4</v>
      </c>
      <c r="P286" s="52" t="e">
        <f>VLOOKUP(Table!O286,'Baby Growth Tracker'!$D$14:$F$99,3,FALSE)</f>
        <v>#N/A</v>
      </c>
      <c r="Q286" s="49">
        <f>IF('Baby Growth Tracker'!$C$5="Male",Table!AJ286,Table!BB286)</f>
        <v>82.532744359981152</v>
      </c>
      <c r="R286" s="49">
        <f>IF('Baby Growth Tracker'!$C$5="Male",Table!AK286,Table!BC286)</f>
        <v>83.406106594592785</v>
      </c>
      <c r="S286" s="49">
        <f>IF('Baby Growth Tracker'!$C$5="Male",Table!AL286,Table!BD286)</f>
        <v>84.752280028897417</v>
      </c>
      <c r="T286" s="49">
        <f>IF('Baby Growth Tracker'!$C$5="Male",Table!AM286,Table!BE286)</f>
        <v>87.005257127010083</v>
      </c>
      <c r="U286" s="49">
        <f>IF('Baby Growth Tracker'!$C$5="Male",Table!AN286,Table!BF286)</f>
        <v>89.513651357616709</v>
      </c>
      <c r="V286" s="49">
        <f>IF('Baby Growth Tracker'!$C$5="Male",Table!AO286,Table!BG286)</f>
        <v>92.027365478908251</v>
      </c>
      <c r="W286" s="49">
        <f>IF('Baby Growth Tracker'!$C$5="Male",Table!AP286,Table!BH286)</f>
        <v>94.294232517780301</v>
      </c>
      <c r="X286" s="49">
        <f>IF('Baby Growth Tracker'!$C$5="Male",Table!AQ286,Table!BI286)</f>
        <v>95.652847769490378</v>
      </c>
      <c r="Y286" s="49">
        <f>IF('Baby Growth Tracker'!$C$5="Male",Table!AR286,Table!BJ286)</f>
        <v>96.53594814709912</v>
      </c>
      <c r="Z286" s="49" t="e">
        <f t="shared" si="13"/>
        <v>#N/A</v>
      </c>
      <c r="AA286" s="49">
        <v>10.890124270000003</v>
      </c>
      <c r="AB286" s="49">
        <v>11.156510666999999</v>
      </c>
      <c r="AC286" s="49">
        <v>11.583830940000002</v>
      </c>
      <c r="AD286" s="49">
        <v>12.347555246000002</v>
      </c>
      <c r="AE286" s="49">
        <v>13.276356662999998</v>
      </c>
      <c r="AF286" s="49">
        <v>14.300006175999998</v>
      </c>
      <c r="AG286" s="49">
        <v>15.312605994999998</v>
      </c>
      <c r="AH286" s="49">
        <v>15.964374836999998</v>
      </c>
      <c r="AI286" s="49">
        <v>16.407447727000005</v>
      </c>
      <c r="AJ286" s="49">
        <v>83.814859848419999</v>
      </c>
      <c r="AK286" s="49">
        <v>84.653133630212906</v>
      </c>
      <c r="AL286" s="49">
        <v>85.953323889305508</v>
      </c>
      <c r="AM286" s="49">
        <v>88.151371976775906</v>
      </c>
      <c r="AN286" s="49">
        <v>90.631144347560635</v>
      </c>
      <c r="AO286" s="49">
        <v>93.150675304863825</v>
      </c>
      <c r="AP286" s="49">
        <v>95.452498573766789</v>
      </c>
      <c r="AQ286" s="49">
        <v>96.84560505981203</v>
      </c>
      <c r="AR286" s="49">
        <v>97.756577703462639</v>
      </c>
      <c r="AS286" s="53">
        <v>10.507881112082769</v>
      </c>
      <c r="AT286" s="53">
        <v>10.745884084950193</v>
      </c>
      <c r="AU286" s="53">
        <v>11.132645324144054</v>
      </c>
      <c r="AV286" s="53">
        <v>11.840089815708163</v>
      </c>
      <c r="AW286" s="53">
        <v>12.730880199782534</v>
      </c>
      <c r="AX286" s="53">
        <v>13.755383440792674</v>
      </c>
      <c r="AY286" s="53">
        <v>14.817716350097891</v>
      </c>
      <c r="AZ286" s="53">
        <v>15.529639256624501</v>
      </c>
      <c r="BA286" s="53">
        <v>16.027090829835167</v>
      </c>
      <c r="BB286" s="53">
        <v>82.532744359981152</v>
      </c>
      <c r="BC286" s="53">
        <v>83.406106594592785</v>
      </c>
      <c r="BD286" s="53">
        <v>84.752280028897417</v>
      </c>
      <c r="BE286" s="53">
        <v>87.005257127010083</v>
      </c>
      <c r="BF286" s="53">
        <v>89.513651357616709</v>
      </c>
      <c r="BG286" s="53">
        <v>92.027365478908251</v>
      </c>
      <c r="BH286" s="53">
        <v>94.294232517780301</v>
      </c>
      <c r="BI286" s="53">
        <v>95.652847769490378</v>
      </c>
      <c r="BJ286" s="53">
        <v>96.53594814709912</v>
      </c>
    </row>
    <row r="287" spans="1:62">
      <c r="A287" s="49" t="s">
        <v>11</v>
      </c>
      <c r="B287" s="54">
        <f t="shared" si="14"/>
        <v>855</v>
      </c>
      <c r="C287" s="50">
        <v>28.5</v>
      </c>
      <c r="D287" s="52" t="e">
        <f>VLOOKUP(Table!C287,'Baby Growth Tracker'!$D$14:$E$99,2,FALSE)</f>
        <v>#N/A</v>
      </c>
      <c r="E287" s="49">
        <f>IF('Baby Growth Tracker'!$C$5="Male",Table!AA287,Table!AS287)</f>
        <v>10.519901709999999</v>
      </c>
      <c r="F287" s="49">
        <f>IF('Baby Growth Tracker'!$C$5="Male",Table!AB287,Table!AT287)</f>
        <v>10.758191800000001</v>
      </c>
      <c r="G287" s="49">
        <f>IF('Baby Growth Tracker'!$C$5="Male",Table!AC287,Table!AU287)</f>
        <v>11.14545358</v>
      </c>
      <c r="H287" s="49">
        <f>IF('Baby Growth Tracker'!$C$5="Male",Table!AD287,Table!AV287)</f>
        <v>11.8539236</v>
      </c>
      <c r="I287" s="49">
        <f>IF('Baby Growth Tracker'!$C$5="Male",Table!AE287,Table!AW287)</f>
        <v>12.746209110000001</v>
      </c>
      <c r="J287" s="49">
        <f>IF('Baby Growth Tracker'!$C$5="Male",Table!AF287,Table!AX287)</f>
        <v>13.772712739999999</v>
      </c>
      <c r="K287" s="49">
        <f>IF('Baby Growth Tracker'!$C$5="Male",Table!AG287,Table!AY287)</f>
        <v>14.83743314</v>
      </c>
      <c r="L287" s="49">
        <f>IF('Baby Growth Tracker'!$C$5="Male",Table!AH287,Table!AZ287)</f>
        <v>15.551130649999999</v>
      </c>
      <c r="M287" s="49">
        <f>IF('Baby Growth Tracker'!$C$5="Male",Table!AI287,Table!BA287)</f>
        <v>16.049903400000002</v>
      </c>
      <c r="N287" s="49" t="e">
        <f t="shared" si="12"/>
        <v>#N/A</v>
      </c>
      <c r="O287" s="50">
        <v>28.5</v>
      </c>
      <c r="P287" s="52" t="e">
        <f>VLOOKUP(Table!O287,'Baby Growth Tracker'!$D$14:$F$99,3,FALSE)</f>
        <v>#N/A</v>
      </c>
      <c r="Q287" s="49">
        <f>IF('Baby Growth Tracker'!$C$5="Male",Table!AJ287,Table!BB287)</f>
        <v>82.615064471693543</v>
      </c>
      <c r="R287" s="49">
        <f>IF('Baby Growth Tracker'!$C$5="Male",Table!AK287,Table!BC287)</f>
        <v>83.489507360580959</v>
      </c>
      <c r="S287" s="49">
        <f>IF('Baby Growth Tracker'!$C$5="Male",Table!AL287,Table!BD287)</f>
        <v>84.837412223647519</v>
      </c>
      <c r="T287" s="49">
        <f>IF('Baby Growth Tracker'!$C$5="Male",Table!AM287,Table!BE287)</f>
        <v>87.093458951097517</v>
      </c>
      <c r="U287" s="49">
        <f>IF('Baby Growth Tracker'!$C$5="Male",Table!AN287,Table!BF287)</f>
        <v>89.605511504000006</v>
      </c>
      <c r="V287" s="49">
        <f>IF('Baby Growth Tracker'!$C$5="Male",Table!AO287,Table!BG287)</f>
        <v>92.123131381247504</v>
      </c>
      <c r="W287" s="49">
        <f>IF('Baby Growth Tracker'!$C$5="Male",Table!AP287,Table!BH287)</f>
        <v>94.393714544222576</v>
      </c>
      <c r="X287" s="49">
        <f>IF('Baby Growth Tracker'!$C$5="Male",Table!AQ287,Table!BI287)</f>
        <v>95.754640882197961</v>
      </c>
      <c r="Y287" s="49">
        <f>IF('Baby Growth Tracker'!$C$5="Male",Table!AR287,Table!BJ287)</f>
        <v>96.639275981358679</v>
      </c>
      <c r="Z287" s="49" t="e">
        <f t="shared" si="13"/>
        <v>#N/A</v>
      </c>
      <c r="AA287" s="49">
        <v>10.90147346</v>
      </c>
      <c r="AB287" s="49">
        <v>11.168034</v>
      </c>
      <c r="AC287" s="49">
        <v>11.595669940000001</v>
      </c>
      <c r="AD287" s="49">
        <v>12.360071749999999</v>
      </c>
      <c r="AE287" s="49">
        <v>13.289896669999999</v>
      </c>
      <c r="AF287" s="49">
        <v>14.31493214</v>
      </c>
      <c r="AG287" s="49">
        <v>15.32917196</v>
      </c>
      <c r="AH287" s="49">
        <v>15.98213866</v>
      </c>
      <c r="AI287" s="49">
        <v>16.426089569999998</v>
      </c>
      <c r="AJ287" s="49">
        <v>83.889306841384212</v>
      </c>
      <c r="AK287" s="49">
        <v>84.727691616726403</v>
      </c>
      <c r="AL287" s="49">
        <v>86.028329956924438</v>
      </c>
      <c r="AM287" s="49">
        <v>88.227875866496959</v>
      </c>
      <c r="AN287" s="49">
        <v>90.710408525999995</v>
      </c>
      <c r="AO287" s="49">
        <v>93.233847493799544</v>
      </c>
      <c r="AP287" s="49">
        <v>95.54016226247235</v>
      </c>
      <c r="AQ287" s="49">
        <v>96.936394762356414</v>
      </c>
      <c r="AR287" s="49">
        <v>97.849572009133126</v>
      </c>
      <c r="AS287" s="53">
        <v>10.519901709999999</v>
      </c>
      <c r="AT287" s="53">
        <v>10.758191800000001</v>
      </c>
      <c r="AU287" s="53">
        <v>11.14545358</v>
      </c>
      <c r="AV287" s="53">
        <v>11.8539236</v>
      </c>
      <c r="AW287" s="53">
        <v>12.746209110000001</v>
      </c>
      <c r="AX287" s="53">
        <v>13.772712739999999</v>
      </c>
      <c r="AY287" s="53">
        <v>14.83743314</v>
      </c>
      <c r="AZ287" s="53">
        <v>15.551130649999999</v>
      </c>
      <c r="BA287" s="53">
        <v>16.049903400000002</v>
      </c>
      <c r="BB287" s="53">
        <v>82.615064471693543</v>
      </c>
      <c r="BC287" s="53">
        <v>83.489507360580959</v>
      </c>
      <c r="BD287" s="53">
        <v>84.837412223647519</v>
      </c>
      <c r="BE287" s="53">
        <v>87.093458951097517</v>
      </c>
      <c r="BF287" s="53">
        <v>89.605511504000006</v>
      </c>
      <c r="BG287" s="53">
        <v>92.123131381247504</v>
      </c>
      <c r="BH287" s="53">
        <v>94.393714544222576</v>
      </c>
      <c r="BI287" s="53">
        <v>95.754640882197961</v>
      </c>
      <c r="BJ287" s="53">
        <v>96.639275981358679</v>
      </c>
    </row>
    <row r="288" spans="1:62">
      <c r="B288" s="54">
        <f t="shared" si="14"/>
        <v>858</v>
      </c>
      <c r="C288" s="50">
        <v>28.6</v>
      </c>
      <c r="D288" s="52" t="e">
        <f>VLOOKUP(Table!C288,'Baby Growth Tracker'!$D$14:$E$99,2,FALSE)</f>
        <v>#N/A</v>
      </c>
      <c r="E288" s="49">
        <f>IF('Baby Growth Tracker'!$C$5="Male",Table!AA288,Table!AS288)</f>
        <v>10.531023054999999</v>
      </c>
      <c r="F288" s="49">
        <f>IF('Baby Growth Tracker'!$C$5="Male",Table!AB288,Table!AT288)</f>
        <v>10.76964544</v>
      </c>
      <c r="G288" s="49">
        <f>IF('Baby Growth Tracker'!$C$5="Male",Table!AC288,Table!AU288)</f>
        <v>11.157482813</v>
      </c>
      <c r="H288" s="49">
        <f>IF('Baby Growth Tracker'!$C$5="Male",Table!AD288,Table!AV288)</f>
        <v>11.867122931999999</v>
      </c>
      <c r="I288" s="49">
        <f>IF('Baby Growth Tracker'!$C$5="Male",Table!AE288,Table!AW288)</f>
        <v>12.761105417</v>
      </c>
      <c r="J288" s="49">
        <f>IF('Baby Growth Tracker'!$C$5="Male",Table!AF288,Table!AX288)</f>
        <v>13.789881849</v>
      </c>
      <c r="K288" s="49">
        <f>IF('Baby Growth Tracker'!$C$5="Male",Table!AG288,Table!AY288)</f>
        <v>14.857336219</v>
      </c>
      <c r="L288" s="49">
        <f>IF('Baby Growth Tracker'!$C$5="Male",Table!AH288,Table!AZ288)</f>
        <v>15.573087684999999</v>
      </c>
      <c r="M288" s="49">
        <f>IF('Baby Growth Tracker'!$C$5="Male",Table!AI288,Table!BA288)</f>
        <v>16.073403646000003</v>
      </c>
      <c r="N288" s="49" t="e">
        <f t="shared" si="12"/>
        <v>#N/A</v>
      </c>
      <c r="O288" s="50">
        <v>28.6</v>
      </c>
      <c r="P288" s="52" t="e">
        <f>VLOOKUP(Table!O288,'Baby Growth Tracker'!$D$14:$F$99,3,FALSE)</f>
        <v>#N/A</v>
      </c>
      <c r="Q288" s="49">
        <f>IF('Baby Growth Tracker'!$C$5="Male",Table!AJ288,Table!BB288)</f>
        <v>82.687031317557896</v>
      </c>
      <c r="R288" s="49">
        <f>IF('Baby Growth Tracker'!$C$5="Male",Table!AK288,Table!BC288)</f>
        <v>83.562052514185368</v>
      </c>
      <c r="S288" s="49">
        <f>IF('Baby Growth Tracker'!$C$5="Male",Table!AL288,Table!BD288)</f>
        <v>84.910943807763232</v>
      </c>
      <c r="T288" s="49">
        <f>IF('Baby Growth Tracker'!$C$5="Male",Table!AM288,Table!BE288)</f>
        <v>87.16889575571021</v>
      </c>
      <c r="U288" s="49">
        <f>IF('Baby Growth Tracker'!$C$5="Male",Table!AN288,Table!BF288)</f>
        <v>89.683437042600005</v>
      </c>
      <c r="V288" s="49">
        <f>IF('Baby Growth Tracker'!$C$5="Male",Table!AO288,Table!BG288)</f>
        <v>92.203930867327145</v>
      </c>
      <c r="W288" s="49">
        <f>IF('Baby Growth Tracker'!$C$5="Male",Table!AP288,Table!BH288)</f>
        <v>94.477424879305858</v>
      </c>
      <c r="X288" s="49">
        <f>IF('Baby Growth Tracker'!$C$5="Male",Table!AQ288,Table!BI288)</f>
        <v>95.84023825711418</v>
      </c>
      <c r="Y288" s="49">
        <f>IF('Baby Growth Tracker'!$C$5="Male",Table!AR288,Table!BJ288)</f>
        <v>96.726156450232736</v>
      </c>
      <c r="Z288" s="49" t="e">
        <f t="shared" si="13"/>
        <v>#N/A</v>
      </c>
      <c r="AA288" s="49">
        <v>10.912792508999999</v>
      </c>
      <c r="AB288" s="49">
        <v>11.179523155</v>
      </c>
      <c r="AC288" s="49">
        <v>11.607471286000001</v>
      </c>
      <c r="AD288" s="49">
        <v>12.372554346999999</v>
      </c>
      <c r="AE288" s="49">
        <v>13.303426411</v>
      </c>
      <c r="AF288" s="49">
        <v>14.329901132</v>
      </c>
      <c r="AG288" s="49">
        <v>15.345865025</v>
      </c>
      <c r="AH288" s="49">
        <v>16.000101690000001</v>
      </c>
      <c r="AI288" s="49">
        <v>16.444988196999997</v>
      </c>
      <c r="AJ288" s="49">
        <v>83.958202546180061</v>
      </c>
      <c r="AK288" s="49">
        <v>84.796610482212415</v>
      </c>
      <c r="AL288" s="49">
        <v>86.097474955557303</v>
      </c>
      <c r="AM288" s="49">
        <v>88.297928396912681</v>
      </c>
      <c r="AN288" s="49">
        <v>90.782275435499997</v>
      </c>
      <c r="AO288" s="49">
        <v>93.308413587018975</v>
      </c>
      <c r="AP288" s="49">
        <v>95.617945601118322</v>
      </c>
      <c r="AQ288" s="49">
        <v>97.016472575560243</v>
      </c>
      <c r="AR288" s="49">
        <v>97.931291487324586</v>
      </c>
      <c r="AS288" s="53">
        <v>10.531023054999999</v>
      </c>
      <c r="AT288" s="53">
        <v>10.76964544</v>
      </c>
      <c r="AU288" s="53">
        <v>11.157482813</v>
      </c>
      <c r="AV288" s="53">
        <v>11.867122931999999</v>
      </c>
      <c r="AW288" s="53">
        <v>12.761105417</v>
      </c>
      <c r="AX288" s="53">
        <v>13.789881849</v>
      </c>
      <c r="AY288" s="53">
        <v>14.857336219</v>
      </c>
      <c r="AZ288" s="53">
        <v>15.573087684999999</v>
      </c>
      <c r="BA288" s="53">
        <v>16.073403646000003</v>
      </c>
      <c r="BB288" s="53">
        <v>82.687031317557896</v>
      </c>
      <c r="BC288" s="53">
        <v>83.562052514185368</v>
      </c>
      <c r="BD288" s="53">
        <v>84.910943807763232</v>
      </c>
      <c r="BE288" s="53">
        <v>87.16889575571021</v>
      </c>
      <c r="BF288" s="53">
        <v>89.683437042600005</v>
      </c>
      <c r="BG288" s="53">
        <v>92.203930867327145</v>
      </c>
      <c r="BH288" s="53">
        <v>94.477424879305858</v>
      </c>
      <c r="BI288" s="53">
        <v>95.84023825711418</v>
      </c>
      <c r="BJ288" s="53">
        <v>96.726156450232736</v>
      </c>
    </row>
    <row r="289" spans="1:62">
      <c r="B289" s="54">
        <f t="shared" si="14"/>
        <v>861</v>
      </c>
      <c r="C289" s="50">
        <v>28.7</v>
      </c>
      <c r="D289" s="52" t="e">
        <f>VLOOKUP(Table!C289,'Baby Growth Tracker'!$D$14:$E$99,2,FALSE)</f>
        <v>#N/A</v>
      </c>
      <c r="E289" s="49">
        <f>IF('Baby Growth Tracker'!$C$5="Male",Table!AA289,Table!AS289)</f>
        <v>10.542128933299999</v>
      </c>
      <c r="F289" s="49">
        <f>IF('Baby Growth Tracker'!$C$5="Male",Table!AB289,Table!AT289)</f>
        <v>10.7810845568</v>
      </c>
      <c r="G289" s="49">
        <f>IF('Baby Growth Tracker'!$C$5="Male",Table!AC289,Table!AU289)</f>
        <v>11.169499093899999</v>
      </c>
      <c r="H289" s="49">
        <f>IF('Baby Growth Tracker'!$C$5="Male",Table!AD289,Table!AV289)</f>
        <v>11.880312352699999</v>
      </c>
      <c r="I289" s="49">
        <f>IF('Baby Growth Tracker'!$C$5="Male",Table!AE289,Table!AW289)</f>
        <v>12.775996087899999</v>
      </c>
      <c r="J289" s="49">
        <f>IF('Baby Growth Tracker'!$C$5="Male",Table!AF289,Table!AX289)</f>
        <v>13.807051142500001</v>
      </c>
      <c r="K289" s="49">
        <f>IF('Baby Growth Tracker'!$C$5="Male",Table!AG289,Table!AY289)</f>
        <v>14.8772469521</v>
      </c>
      <c r="L289" s="49">
        <f>IF('Baby Growth Tracker'!$C$5="Male",Table!AH289,Table!AZ289)</f>
        <v>15.595058440099999</v>
      </c>
      <c r="M289" s="49">
        <f>IF('Baby Growth Tracker'!$C$5="Male",Table!AI289,Table!BA289)</f>
        <v>16.096922455700003</v>
      </c>
      <c r="N289" s="49" t="e">
        <f t="shared" si="12"/>
        <v>#N/A</v>
      </c>
      <c r="O289" s="50">
        <v>28.7</v>
      </c>
      <c r="P289" s="52" t="e">
        <f>VLOOKUP(Table!O289,'Baby Growth Tracker'!$D$14:$F$99,3,FALSE)</f>
        <v>#N/A</v>
      </c>
      <c r="Q289" s="49">
        <f>IF('Baby Growth Tracker'!$C$5="Male",Table!AJ289,Table!BB289)</f>
        <v>82.758751331244909</v>
      </c>
      <c r="R289" s="49">
        <f>IF('Baby Growth Tracker'!$C$5="Male",Table!AK289,Table!BC289)</f>
        <v>83.634343002386359</v>
      </c>
      <c r="S289" s="49">
        <f>IF('Baby Growth Tracker'!$C$5="Male",Table!AL289,Table!BD289)</f>
        <v>84.984208855505855</v>
      </c>
      <c r="T289" s="49">
        <f>IF('Baby Growth Tracker'!$C$5="Male",Table!AM289,Table!BE289)</f>
        <v>87.244046798056161</v>
      </c>
      <c r="U289" s="49">
        <f>IF('Baby Growth Tracker'!$C$5="Male",Table!AN289,Table!BF289)</f>
        <v>89.761056530650009</v>
      </c>
      <c r="V289" s="49">
        <f>IF('Baby Growth Tracker'!$C$5="Male",Table!AO289,Table!BG289)</f>
        <v>92.284405354348422</v>
      </c>
      <c r="W289" s="49">
        <f>IF('Baby Growth Tracker'!$C$5="Male",Table!AP289,Table!BH289)</f>
        <v>94.560794475107471</v>
      </c>
      <c r="X289" s="49">
        <f>IF('Baby Growth Tracker'!$C$5="Male",Table!AQ289,Table!BI289)</f>
        <v>95.925486128799747</v>
      </c>
      <c r="Y289" s="49">
        <f>IF('Baby Growth Tracker'!$C$5="Male",Table!AR289,Table!BJ289)</f>
        <v>96.812682004441044</v>
      </c>
      <c r="Z289" s="49" t="e">
        <f t="shared" si="13"/>
        <v>#N/A</v>
      </c>
      <c r="AA289" s="49">
        <v>10.924111557999998</v>
      </c>
      <c r="AB289" s="49">
        <v>11.19101231</v>
      </c>
      <c r="AC289" s="49">
        <v>11.619272632000001</v>
      </c>
      <c r="AD289" s="49">
        <v>12.385036943999999</v>
      </c>
      <c r="AE289" s="49">
        <v>13.316956152000001</v>
      </c>
      <c r="AF289" s="49">
        <v>14.344870124</v>
      </c>
      <c r="AG289" s="49">
        <v>15.36255809</v>
      </c>
      <c r="AH289" s="49">
        <v>16.018064720000002</v>
      </c>
      <c r="AI289" s="49">
        <v>16.463886823999996</v>
      </c>
      <c r="AJ289" s="49">
        <v>84.02698491076471</v>
      </c>
      <c r="AK289" s="49">
        <v>84.865413832902277</v>
      </c>
      <c r="AL289" s="49">
        <v>86.166499402562749</v>
      </c>
      <c r="AM289" s="49">
        <v>88.367847641278544</v>
      </c>
      <c r="AN289" s="49">
        <v>90.853989115730002</v>
      </c>
      <c r="AO289" s="49">
        <v>93.382801152010686</v>
      </c>
      <c r="AP289" s="49">
        <v>95.695523760459508</v>
      </c>
      <c r="AQ289" s="49">
        <v>97.096327788920249</v>
      </c>
      <c r="AR289" s="49">
        <v>98.01277655245319</v>
      </c>
      <c r="AS289" s="53">
        <v>10.542128933299999</v>
      </c>
      <c r="AT289" s="53">
        <v>10.7810845568</v>
      </c>
      <c r="AU289" s="53">
        <v>11.169499093899999</v>
      </c>
      <c r="AV289" s="53">
        <v>11.880312352699999</v>
      </c>
      <c r="AW289" s="53">
        <v>12.775996087899999</v>
      </c>
      <c r="AX289" s="53">
        <v>13.807051142500001</v>
      </c>
      <c r="AY289" s="53">
        <v>14.8772469521</v>
      </c>
      <c r="AZ289" s="53">
        <v>15.595058440099999</v>
      </c>
      <c r="BA289" s="53">
        <v>16.096922455700003</v>
      </c>
      <c r="BB289" s="53">
        <v>82.758751331244909</v>
      </c>
      <c r="BC289" s="53">
        <v>83.634343002386359</v>
      </c>
      <c r="BD289" s="53">
        <v>84.984208855505855</v>
      </c>
      <c r="BE289" s="53">
        <v>87.244046798056161</v>
      </c>
      <c r="BF289" s="53">
        <v>89.761056530650009</v>
      </c>
      <c r="BG289" s="53">
        <v>92.284405354348422</v>
      </c>
      <c r="BH289" s="53">
        <v>94.560794475107471</v>
      </c>
      <c r="BI289" s="53">
        <v>95.925486128799747</v>
      </c>
      <c r="BJ289" s="53">
        <v>96.812682004441044</v>
      </c>
    </row>
    <row r="290" spans="1:62">
      <c r="B290" s="54">
        <f t="shared" si="14"/>
        <v>864</v>
      </c>
      <c r="C290" s="50">
        <v>28.8</v>
      </c>
      <c r="D290" s="52" t="e">
        <f>VLOOKUP(Table!C290,'Baby Growth Tracker'!$D$14:$E$99,2,FALSE)</f>
        <v>#N/A</v>
      </c>
      <c r="E290" s="49">
        <f>IF('Baby Growth Tracker'!$C$5="Male",Table!AA290,Table!AS290)</f>
        <v>10.553219792599998</v>
      </c>
      <c r="F290" s="49">
        <f>IF('Baby Growth Tracker'!$C$5="Male",Table!AB290,Table!AT290)</f>
        <v>10.792509592609999</v>
      </c>
      <c r="G290" s="49">
        <f>IF('Baby Growth Tracker'!$C$5="Male",Table!AC290,Table!AU290)</f>
        <v>11.18150285618</v>
      </c>
      <c r="H290" s="49">
        <f>IF('Baby Growth Tracker'!$C$5="Male",Table!AD290,Table!AV290)</f>
        <v>11.893492280359999</v>
      </c>
      <c r="I290" s="49">
        <f>IF('Baby Growth Tracker'!$C$5="Male",Table!AE290,Table!AW290)</f>
        <v>12.79088152348</v>
      </c>
      <c r="J290" s="49">
        <f>IF('Baby Growth Tracker'!$C$5="Male",Table!AF290,Table!AX290)</f>
        <v>13.8242210041</v>
      </c>
      <c r="K290" s="49">
        <f>IF('Baby Growth Tracker'!$C$5="Male",Table!AG290,Table!AY290)</f>
        <v>14.897165710039999</v>
      </c>
      <c r="L290" s="49">
        <f>IF('Baby Growth Tracker'!$C$5="Male",Table!AH290,Table!AZ290)</f>
        <v>15.617043281499999</v>
      </c>
      <c r="M290" s="49">
        <f>IF('Baby Growth Tracker'!$C$5="Male",Table!AI290,Table!BA290)</f>
        <v>16.120460194810004</v>
      </c>
      <c r="N290" s="49" t="e">
        <f t="shared" si="12"/>
        <v>#N/A</v>
      </c>
      <c r="O290" s="50">
        <v>28.8</v>
      </c>
      <c r="P290" s="52" t="e">
        <f>VLOOKUP(Table!O290,'Baby Growth Tracker'!$D$14:$F$99,3,FALSE)</f>
        <v>#N/A</v>
      </c>
      <c r="Q290" s="49">
        <f>IF('Baby Growth Tracker'!$C$5="Male",Table!AJ290,Table!BB290)</f>
        <v>82.830222859719854</v>
      </c>
      <c r="R290" s="49">
        <f>IF('Baby Growth Tracker'!$C$5="Male",Table!AK290,Table!BC290)</f>
        <v>83.706377451696838</v>
      </c>
      <c r="S290" s="49">
        <f>IF('Baby Growth Tracker'!$C$5="Male",Table!AL290,Table!BD290)</f>
        <v>85.057206388815771</v>
      </c>
      <c r="T290" s="49">
        <f>IF('Baby Growth Tracker'!$C$5="Male",Table!AM290,Table!BE290)</f>
        <v>87.318911666625837</v>
      </c>
      <c r="U290" s="49">
        <f>IF('Baby Growth Tracker'!$C$5="Male",Table!AN290,Table!BF290)</f>
        <v>89.838370049256014</v>
      </c>
      <c r="V290" s="49">
        <f>IF('Baby Growth Tracker'!$C$5="Male",Table!AO290,Table!BG290)</f>
        <v>92.364555273884278</v>
      </c>
      <c r="W290" s="49">
        <f>IF('Baby Growth Tracker'!$C$5="Male",Table!AP290,Table!BH290)</f>
        <v>94.643823958913813</v>
      </c>
      <c r="X290" s="49">
        <f>IF('Baby Growth Tracker'!$C$5="Male",Table!AQ290,Table!BI290)</f>
        <v>96.010385188170304</v>
      </c>
      <c r="Y290" s="49">
        <f>IF('Baby Growth Tracker'!$C$5="Male",Table!AR290,Table!BJ290)</f>
        <v>96.898853354998863</v>
      </c>
      <c r="Z290" s="49" t="e">
        <f t="shared" si="13"/>
        <v>#N/A</v>
      </c>
      <c r="AA290" s="49">
        <v>10.935430606999997</v>
      </c>
      <c r="AB290" s="49">
        <v>11.202501464999999</v>
      </c>
      <c r="AC290" s="49">
        <v>11.631073978000002</v>
      </c>
      <c r="AD290" s="49">
        <v>12.397519540999999</v>
      </c>
      <c r="AE290" s="49">
        <v>13.330485893000002</v>
      </c>
      <c r="AF290" s="49">
        <v>14.359839116</v>
      </c>
      <c r="AG290" s="49">
        <v>15.379251155</v>
      </c>
      <c r="AH290" s="49">
        <v>16.036027750000002</v>
      </c>
      <c r="AI290" s="49">
        <v>16.482785450999994</v>
      </c>
      <c r="AJ290" s="49">
        <v>84.095654698814755</v>
      </c>
      <c r="AK290" s="49">
        <v>84.93410240457851</v>
      </c>
      <c r="AL290" s="49">
        <v>86.23540401339578</v>
      </c>
      <c r="AM290" s="49">
        <v>88.437634335398954</v>
      </c>
      <c r="AN290" s="49">
        <v>90.925550391333005</v>
      </c>
      <c r="AO290" s="49">
        <v>93.457011155797744</v>
      </c>
      <c r="AP290" s="49">
        <v>95.772897868466544</v>
      </c>
      <c r="AQ290" s="49">
        <v>97.175961637008101</v>
      </c>
      <c r="AR290" s="49">
        <v>98.094028511195603</v>
      </c>
      <c r="AS290" s="53">
        <v>10.553219792599998</v>
      </c>
      <c r="AT290" s="53">
        <v>10.792509592609999</v>
      </c>
      <c r="AU290" s="53">
        <v>11.18150285618</v>
      </c>
      <c r="AV290" s="53">
        <v>11.893492280359999</v>
      </c>
      <c r="AW290" s="53">
        <v>12.79088152348</v>
      </c>
      <c r="AX290" s="53">
        <v>13.8242210041</v>
      </c>
      <c r="AY290" s="53">
        <v>14.897165710039999</v>
      </c>
      <c r="AZ290" s="53">
        <v>15.617043281499999</v>
      </c>
      <c r="BA290" s="53">
        <v>16.120460194810004</v>
      </c>
      <c r="BB290" s="53">
        <v>82.830222859719854</v>
      </c>
      <c r="BC290" s="53">
        <v>83.706377451696838</v>
      </c>
      <c r="BD290" s="53">
        <v>85.057206388815771</v>
      </c>
      <c r="BE290" s="53">
        <v>87.318911666625837</v>
      </c>
      <c r="BF290" s="53">
        <v>89.838370049256014</v>
      </c>
      <c r="BG290" s="53">
        <v>92.364555273884278</v>
      </c>
      <c r="BH290" s="53">
        <v>94.643823958913813</v>
      </c>
      <c r="BI290" s="53">
        <v>96.010385188170304</v>
      </c>
      <c r="BJ290" s="53">
        <v>96.898853354998863</v>
      </c>
    </row>
    <row r="291" spans="1:62">
      <c r="B291" s="54">
        <f t="shared" si="14"/>
        <v>867</v>
      </c>
      <c r="C291" s="50">
        <v>28.9</v>
      </c>
      <c r="D291" s="52" t="e">
        <f>VLOOKUP(Table!C291,'Baby Growth Tracker'!$D$14:$E$99,2,FALSE)</f>
        <v>#N/A</v>
      </c>
      <c r="E291" s="49">
        <f>IF('Baby Growth Tracker'!$C$5="Male",Table!AA291,Table!AS291)</f>
        <v>10.564296075897998</v>
      </c>
      <c r="F291" s="49">
        <f>IF('Baby Growth Tracker'!$C$5="Male",Table!AB291,Table!AT291)</f>
        <v>10.803920984877999</v>
      </c>
      <c r="G291" s="49">
        <f>IF('Baby Growth Tracker'!$C$5="Male",Table!AC291,Table!AU291)</f>
        <v>11.193494528460999</v>
      </c>
      <c r="H291" s="49">
        <f>IF('Baby Growth Tracker'!$C$5="Male",Table!AD291,Table!AV291)</f>
        <v>11.906663128181998</v>
      </c>
      <c r="I291" s="49">
        <f>IF('Baby Growth Tracker'!$C$5="Male",Table!AE291,Table!AW291)</f>
        <v>12.805762119169</v>
      </c>
      <c r="J291" s="49">
        <f>IF('Baby Growth Tracker'!$C$5="Male",Table!AF291,Table!AX291)</f>
        <v>13.841391811672001</v>
      </c>
      <c r="K291" s="49">
        <f>IF('Baby Growth Tracker'!$C$5="Male",Table!AG291,Table!AY291)</f>
        <v>14.9170928574</v>
      </c>
      <c r="L291" s="49">
        <f>IF('Baby Growth Tracker'!$C$5="Male",Table!AH291,Table!AZ291)</f>
        <v>15.639042568937999</v>
      </c>
      <c r="M291" s="49">
        <f>IF('Baby Growth Tracker'!$C$5="Male",Table!AI291,Table!BA291)</f>
        <v>16.144017222359004</v>
      </c>
      <c r="N291" s="49" t="e">
        <f t="shared" si="12"/>
        <v>#N/A</v>
      </c>
      <c r="O291" s="50">
        <v>28.9</v>
      </c>
      <c r="P291" s="52" t="e">
        <f>VLOOKUP(Table!O291,'Baby Growth Tracker'!$D$14:$F$99,3,FALSE)</f>
        <v>#N/A</v>
      </c>
      <c r="Q291" s="49">
        <f>IF('Baby Growth Tracker'!$C$5="Male",Table!AJ291,Table!BB291)</f>
        <v>82.901444334182329</v>
      </c>
      <c r="R291" s="49">
        <f>IF('Baby Growth Tracker'!$C$5="Male",Table!AK291,Table!BC291)</f>
        <v>83.778154565170553</v>
      </c>
      <c r="S291" s="49">
        <f>IF('Baby Growth Tracker'!$C$5="Male",Table!AL291,Table!BD291)</f>
        <v>85.12993549563862</v>
      </c>
      <c r="T291" s="49">
        <f>IF('Baby Growth Tracker'!$C$5="Male",Table!AM291,Table!BE291)</f>
        <v>87.393490001725837</v>
      </c>
      <c r="U291" s="49">
        <f>IF('Baby Growth Tracker'!$C$5="Male",Table!AN291,Table!BF291)</f>
        <v>89.915377720329417</v>
      </c>
      <c r="V291" s="49">
        <f>IF('Baby Growth Tracker'!$C$5="Male",Table!AO291,Table!BG291)</f>
        <v>92.444381091996135</v>
      </c>
      <c r="W291" s="49">
        <f>IF('Baby Growth Tracker'!$C$5="Male",Table!AP291,Table!BH291)</f>
        <v>94.726513990572471</v>
      </c>
      <c r="X291" s="49">
        <f>IF('Baby Growth Tracker'!$C$5="Male",Table!AQ291,Table!BI291)</f>
        <v>96.094936159158578</v>
      </c>
      <c r="Y291" s="49">
        <f>IF('Baby Growth Tracker'!$C$5="Male",Table!AR291,Table!BJ291)</f>
        <v>96.984671246853352</v>
      </c>
      <c r="Z291" s="49" t="e">
        <f t="shared" si="13"/>
        <v>#N/A</v>
      </c>
      <c r="AA291" s="49">
        <v>10.946749655999996</v>
      </c>
      <c r="AB291" s="49">
        <v>11.213990619999999</v>
      </c>
      <c r="AC291" s="49">
        <v>11.642875324000002</v>
      </c>
      <c r="AD291" s="49">
        <v>12.410002137999999</v>
      </c>
      <c r="AE291" s="49">
        <v>13.344015634000003</v>
      </c>
      <c r="AF291" s="49">
        <v>14.374808108</v>
      </c>
      <c r="AG291" s="49">
        <v>15.395944220000001</v>
      </c>
      <c r="AH291" s="49">
        <v>16.053990780000003</v>
      </c>
      <c r="AI291" s="49">
        <v>16.501684077999993</v>
      </c>
      <c r="AJ291" s="49">
        <v>84.164212663956604</v>
      </c>
      <c r="AK291" s="49">
        <v>85.002676923562206</v>
      </c>
      <c r="AL291" s="49">
        <v>86.304189494782165</v>
      </c>
      <c r="AM291" s="49">
        <v>88.507289207318451</v>
      </c>
      <c r="AN291" s="49">
        <v>90.99696008030611</v>
      </c>
      <c r="AO291" s="49">
        <v>93.531044560382313</v>
      </c>
      <c r="AP291" s="49">
        <v>95.850069050353483</v>
      </c>
      <c r="AQ291" s="49">
        <v>97.255375353483174</v>
      </c>
      <c r="AR291" s="49">
        <v>98.175048670744005</v>
      </c>
      <c r="AS291" s="53">
        <v>10.564296075897998</v>
      </c>
      <c r="AT291" s="53">
        <v>10.803920984877999</v>
      </c>
      <c r="AU291" s="53">
        <v>11.193494528460999</v>
      </c>
      <c r="AV291" s="53">
        <v>11.906663128181998</v>
      </c>
      <c r="AW291" s="53">
        <v>12.805762119169</v>
      </c>
      <c r="AX291" s="53">
        <v>13.841391811672001</v>
      </c>
      <c r="AY291" s="53">
        <v>14.9170928574</v>
      </c>
      <c r="AZ291" s="53">
        <v>15.639042568937999</v>
      </c>
      <c r="BA291" s="53">
        <v>16.144017222359004</v>
      </c>
      <c r="BB291" s="53">
        <v>82.901444334182329</v>
      </c>
      <c r="BC291" s="53">
        <v>83.778154565170553</v>
      </c>
      <c r="BD291" s="53">
        <v>85.12993549563862</v>
      </c>
      <c r="BE291" s="53">
        <v>87.393490001725837</v>
      </c>
      <c r="BF291" s="53">
        <v>89.915377720329417</v>
      </c>
      <c r="BG291" s="53">
        <v>92.444381091996135</v>
      </c>
      <c r="BH291" s="53">
        <v>94.726513990572471</v>
      </c>
      <c r="BI291" s="53">
        <v>96.094936159158578</v>
      </c>
      <c r="BJ291" s="53">
        <v>96.984671246853352</v>
      </c>
    </row>
    <row r="292" spans="1:62">
      <c r="A292" s="49" t="s">
        <v>11</v>
      </c>
      <c r="B292" s="54">
        <f t="shared" si="14"/>
        <v>870</v>
      </c>
      <c r="C292" s="50">
        <v>29</v>
      </c>
      <c r="D292" s="52" t="e">
        <f>VLOOKUP(Table!C292,'Baby Growth Tracker'!$D$14:$E$99,2,FALSE)</f>
        <v>#N/A</v>
      </c>
      <c r="E292" s="49">
        <f>IF('Baby Growth Tracker'!$C$5="Male",Table!AA292,Table!AS292)</f>
        <v>10.575358221516098</v>
      </c>
      <c r="F292" s="49">
        <f>IF('Baby Growth Tracker'!$C$5="Male",Table!AB292,Table!AT292)</f>
        <v>10.815319166319599</v>
      </c>
      <c r="G292" s="49">
        <f>IF('Baby Growth Tracker'!$C$5="Male",Table!AC292,Table!AU292)</f>
        <v>11.205474534538599</v>
      </c>
      <c r="H292" s="49">
        <f>IF('Baby Growth Tracker'!$C$5="Male",Table!AD292,Table!AV292)</f>
        <v>11.919825304350898</v>
      </c>
      <c r="I292" s="49">
        <f>IF('Baby Growth Tracker'!$C$5="Male",Table!AE292,Table!AW292)</f>
        <v>12.820638265094599</v>
      </c>
      <c r="J292" s="49">
        <f>IF('Baby Growth Tracker'!$C$5="Male",Table!AF292,Table!AX292)</f>
        <v>13.858563937417101</v>
      </c>
      <c r="K292" s="49">
        <f>IF('Baby Growth Tracker'!$C$5="Male",Table!AG292,Table!AY292)</f>
        <v>14.937028752661799</v>
      </c>
      <c r="L292" s="49">
        <f>IF('Baby Growth Tracker'!$C$5="Male",Table!AH292,Table!AZ292)</f>
        <v>15.6610566557532</v>
      </c>
      <c r="M292" s="49">
        <f>IF('Baby Growth Tracker'!$C$5="Male",Table!AI292,Table!BA292)</f>
        <v>16.167593890758905</v>
      </c>
      <c r="N292" s="49" t="e">
        <f t="shared" si="12"/>
        <v>#N/A</v>
      </c>
      <c r="O292" s="50">
        <v>29</v>
      </c>
      <c r="P292" s="52" t="e">
        <f>VLOOKUP(Table!O292,'Baby Growth Tracker'!$D$14:$F$99,3,FALSE)</f>
        <v>#N/A</v>
      </c>
      <c r="Q292" s="49">
        <f>IF('Baby Growth Tracker'!$C$5="Male",Table!AJ292,Table!BB292)</f>
        <v>82.972414268846592</v>
      </c>
      <c r="R292" s="49">
        <f>IF('Baby Growth Tracker'!$C$5="Male",Table!AK292,Table!BC292)</f>
        <v>83.849673121326759</v>
      </c>
      <c r="S292" s="49">
        <f>IF('Baby Growth Tracker'!$C$5="Male",Table!AL292,Table!BD292)</f>
        <v>85.202395329042844</v>
      </c>
      <c r="T292" s="49">
        <f>IF('Baby Growth Tracker'!$C$5="Male",Table!AM292,Table!BE292)</f>
        <v>87.467781494846136</v>
      </c>
      <c r="U292" s="49">
        <f>IF('Baby Growth Tracker'!$C$5="Male",Table!AN292,Table!BF292)</f>
        <v>89.99207970613773</v>
      </c>
      <c r="V292" s="49">
        <f>IF('Baby Growth Tracker'!$C$5="Male",Table!AO292,Table!BG292)</f>
        <v>92.523883308883626</v>
      </c>
      <c r="W292" s="49">
        <f>IF('Baby Growth Tracker'!$C$5="Male",Table!AP292,Table!BH292)</f>
        <v>94.808865262170286</v>
      </c>
      <c r="X292" s="49">
        <f>IF('Baby Growth Tracker'!$C$5="Male",Table!AQ292,Table!BI292)</f>
        <v>96.179139798385833</v>
      </c>
      <c r="Y292" s="49">
        <f>IF('Baby Growth Tracker'!$C$5="Male",Table!AR292,Table!BJ292)</f>
        <v>97.070136458542294</v>
      </c>
      <c r="Z292" s="49" t="e">
        <f t="shared" si="13"/>
        <v>#N/A</v>
      </c>
      <c r="AA292" s="49">
        <v>10.958068704999999</v>
      </c>
      <c r="AB292" s="49">
        <v>11.225479775</v>
      </c>
      <c r="AC292" s="49">
        <v>11.654676670000001</v>
      </c>
      <c r="AD292" s="49">
        <v>12.422484734999999</v>
      </c>
      <c r="AE292" s="49">
        <v>13.357545375000001</v>
      </c>
      <c r="AF292" s="49">
        <v>14.3897771</v>
      </c>
      <c r="AG292" s="49">
        <v>15.412637284999999</v>
      </c>
      <c r="AH292" s="49">
        <v>16.07195381</v>
      </c>
      <c r="AI292" s="49">
        <v>16.520582704999999</v>
      </c>
      <c r="AJ292" s="49">
        <v>84.232659550032622</v>
      </c>
      <c r="AK292" s="49">
        <v>85.071138106984861</v>
      </c>
      <c r="AL292" s="49">
        <v>86.37285654499766</v>
      </c>
      <c r="AM292" s="49">
        <v>88.576812977604561</v>
      </c>
      <c r="AN292" s="49">
        <v>91.068218994266445</v>
      </c>
      <c r="AO292" s="49">
        <v>93.604902322964932</v>
      </c>
      <c r="AP292" s="49">
        <v>95.927038428725425</v>
      </c>
      <c r="AQ292" s="49">
        <v>97.334570171182889</v>
      </c>
      <c r="AR292" s="49">
        <v>98.255838338853451</v>
      </c>
      <c r="AS292" s="53">
        <v>10.575358221516098</v>
      </c>
      <c r="AT292" s="53">
        <v>10.815319166319599</v>
      </c>
      <c r="AU292" s="53">
        <v>11.205474534538599</v>
      </c>
      <c r="AV292" s="53">
        <v>11.919825304350898</v>
      </c>
      <c r="AW292" s="53">
        <v>12.820638265094599</v>
      </c>
      <c r="AX292" s="53">
        <v>13.858563937417101</v>
      </c>
      <c r="AY292" s="53">
        <v>14.937028752661799</v>
      </c>
      <c r="AZ292" s="53">
        <v>15.6610566557532</v>
      </c>
      <c r="BA292" s="53">
        <v>16.167593890758905</v>
      </c>
      <c r="BB292" s="53">
        <v>82.972414268846592</v>
      </c>
      <c r="BC292" s="53">
        <v>83.849673121326759</v>
      </c>
      <c r="BD292" s="53">
        <v>85.202395329042844</v>
      </c>
      <c r="BE292" s="53">
        <v>87.467781494846136</v>
      </c>
      <c r="BF292" s="53">
        <v>89.99207970613773</v>
      </c>
      <c r="BG292" s="53">
        <v>92.523883308883626</v>
      </c>
      <c r="BH292" s="53">
        <v>94.808865262170286</v>
      </c>
      <c r="BI292" s="53">
        <v>96.179139798385833</v>
      </c>
      <c r="BJ292" s="53">
        <v>97.070136458542294</v>
      </c>
    </row>
    <row r="293" spans="1:62">
      <c r="B293" s="54">
        <f t="shared" si="14"/>
        <v>873</v>
      </c>
      <c r="C293" s="50">
        <v>29.1</v>
      </c>
      <c r="D293" s="52" t="e">
        <f>VLOOKUP(Table!C293,'Baby Growth Tracker'!$D$14:$E$99,2,FALSE)</f>
        <v>#N/A</v>
      </c>
      <c r="E293" s="49">
        <f>IF('Baby Growth Tracker'!$C$5="Male",Table!AA293,Table!AS293)</f>
        <v>10.586406663127658</v>
      </c>
      <c r="F293" s="49">
        <f>IF('Baby Growth Tracker'!$C$5="Male",Table!AB293,Table!AT293)</f>
        <v>10.826704564948109</v>
      </c>
      <c r="G293" s="49">
        <f>IF('Baby Growth Tracker'!$C$5="Male",Table!AC293,Table!AU293)</f>
        <v>11.217443293416599</v>
      </c>
      <c r="H293" s="49">
        <f>IF('Baby Growth Tracker'!$C$5="Male",Table!AD293,Table!AV293)</f>
        <v>11.932979212074509</v>
      </c>
      <c r="I293" s="49">
        <f>IF('Baby Growth Tracker'!$C$5="Male",Table!AE293,Table!AW293)</f>
        <v>12.83551034613097</v>
      </c>
      <c r="J293" s="49">
        <f>IF('Baby Growth Tracker'!$C$5="Male",Table!AF293,Table!AX293)</f>
        <v>13.87573774792086</v>
      </c>
      <c r="K293" s="49">
        <f>IF('Baby Growth Tracker'!$C$5="Male",Table!AG293,Table!AY293)</f>
        <v>14.956973748269899</v>
      </c>
      <c r="L293" s="49">
        <f>IF('Baby Growth Tracker'!$C$5="Male",Table!AH293,Table!AZ293)</f>
        <v>15.68308588894932</v>
      </c>
      <c r="M293" s="49">
        <f>IF('Baby Growth Tracker'!$C$5="Male",Table!AI293,Table!BA293)</f>
        <v>16.191190545869446</v>
      </c>
      <c r="N293" s="49" t="e">
        <f t="shared" si="12"/>
        <v>#N/A</v>
      </c>
      <c r="O293" s="50">
        <v>29.1</v>
      </c>
      <c r="P293" s="52" t="e">
        <f>VLOOKUP(Table!O293,'Baby Growth Tracker'!$D$14:$F$99,3,FALSE)</f>
        <v>#N/A</v>
      </c>
      <c r="Q293" s="49">
        <f>IF('Baby Growth Tracker'!$C$5="Male",Table!AJ293,Table!BB293)</f>
        <v>83.043131259721079</v>
      </c>
      <c r="R293" s="49">
        <f>IF('Baby Growth Tracker'!$C$5="Male",Table!AK293,Table!BC293)</f>
        <v>83.920931973077444</v>
      </c>
      <c r="S293" s="49">
        <f>IF('Baby Growth Tracker'!$C$5="Male",Table!AL293,Table!BD293)</f>
        <v>85.274585106344162</v>
      </c>
      <c r="T293" s="49">
        <f>IF('Baby Growth Tracker'!$C$5="Male",Table!AM293,Table!BE293)</f>
        <v>87.541785888038959</v>
      </c>
      <c r="U293" s="49">
        <f>IF('Baby Growth Tracker'!$C$5="Male",Table!AN293,Table!BF293)</f>
        <v>90.06847620886785</v>
      </c>
      <c r="V293" s="49">
        <f>IF('Baby Growth Tracker'!$C$5="Male",Table!AO293,Table!BG293)</f>
        <v>92.603062458542993</v>
      </c>
      <c r="W293" s="49">
        <f>IF('Baby Growth Tracker'!$C$5="Male",Table!AP293,Table!BH293)</f>
        <v>94.890878497712052</v>
      </c>
      <c r="X293" s="49">
        <f>IF('Baby Growth Tracker'!$C$5="Male",Table!AQ293,Table!BI293)</f>
        <v>96.262996894827012</v>
      </c>
      <c r="Y293" s="49">
        <f>IF('Baby Growth Tracker'!$C$5="Male",Table!AR293,Table!BJ293)</f>
        <v>97.155249801841251</v>
      </c>
      <c r="Z293" s="49" t="e">
        <f t="shared" si="13"/>
        <v>#N/A</v>
      </c>
      <c r="AA293" s="49">
        <v>10.969387754</v>
      </c>
      <c r="AB293" s="49">
        <v>11.23696893</v>
      </c>
      <c r="AC293" s="49">
        <v>11.666478016000001</v>
      </c>
      <c r="AD293" s="49">
        <v>12.434967331999999</v>
      </c>
      <c r="AE293" s="49">
        <v>13.371075116</v>
      </c>
      <c r="AF293" s="49">
        <v>14.404746092</v>
      </c>
      <c r="AG293" s="49">
        <v>15.429330349999999</v>
      </c>
      <c r="AH293" s="49">
        <v>16.089916840000001</v>
      </c>
      <c r="AI293" s="49">
        <v>16.539481331999998</v>
      </c>
      <c r="AJ293" s="49">
        <v>84.300996091364496</v>
      </c>
      <c r="AK293" s="49">
        <v>85.139486663056815</v>
      </c>
      <c r="AL293" s="49">
        <v>86.441405854142928</v>
      </c>
      <c r="AM293" s="49">
        <v>88.64620635962531</v>
      </c>
      <c r="AN293" s="49">
        <v>91.139327938711602</v>
      </c>
      <c r="AO293" s="49">
        <v>93.678585396159122</v>
      </c>
      <c r="AP293" s="49">
        <v>96.003807123722879</v>
      </c>
      <c r="AQ293" s="49">
        <v>97.413547322211031</v>
      </c>
      <c r="AR293" s="49">
        <v>98.336398823888004</v>
      </c>
      <c r="AS293" s="53">
        <v>10.586406663127658</v>
      </c>
      <c r="AT293" s="53">
        <v>10.826704564948109</v>
      </c>
      <c r="AU293" s="53">
        <v>11.217443293416599</v>
      </c>
      <c r="AV293" s="53">
        <v>11.932979212074509</v>
      </c>
      <c r="AW293" s="53">
        <v>12.83551034613097</v>
      </c>
      <c r="AX293" s="53">
        <v>13.87573774792086</v>
      </c>
      <c r="AY293" s="53">
        <v>14.956973748269899</v>
      </c>
      <c r="AZ293" s="53">
        <v>15.68308588894932</v>
      </c>
      <c r="BA293" s="53">
        <v>16.191190545869446</v>
      </c>
      <c r="BB293" s="53">
        <v>83.043131259721079</v>
      </c>
      <c r="BC293" s="53">
        <v>83.920931973077444</v>
      </c>
      <c r="BD293" s="53">
        <v>85.274585106344162</v>
      </c>
      <c r="BE293" s="53">
        <v>87.541785888038959</v>
      </c>
      <c r="BF293" s="53">
        <v>90.06847620886785</v>
      </c>
      <c r="BG293" s="53">
        <v>92.603062458542993</v>
      </c>
      <c r="BH293" s="53">
        <v>94.890878497712052</v>
      </c>
      <c r="BI293" s="53">
        <v>96.262996894827012</v>
      </c>
      <c r="BJ293" s="53">
        <v>97.155249801841251</v>
      </c>
    </row>
    <row r="294" spans="1:62">
      <c r="B294" s="54">
        <f t="shared" si="14"/>
        <v>876</v>
      </c>
      <c r="C294" s="50">
        <v>29.2</v>
      </c>
      <c r="D294" s="52" t="e">
        <f>VLOOKUP(Table!C294,'Baby Growth Tracker'!$D$14:$E$99,2,FALSE)</f>
        <v>#N/A</v>
      </c>
      <c r="E294" s="49">
        <f>IF('Baby Growth Tracker'!$C$5="Male",Table!AA294,Table!AS294)</f>
        <v>10.597441829785229</v>
      </c>
      <c r="F294" s="49">
        <f>IF('Baby Growth Tracker'!$C$5="Male",Table!AB294,Table!AT294)</f>
        <v>10.838077604105006</v>
      </c>
      <c r="G294" s="49">
        <f>IF('Baby Growth Tracker'!$C$5="Male",Table!AC294,Table!AU294)</f>
        <v>11.229401219340559</v>
      </c>
      <c r="H294" s="49">
        <f>IF('Baby Growth Tracker'!$C$5="Male",Table!AD294,Table!AV294)</f>
        <v>11.946125249622851</v>
      </c>
      <c r="I294" s="49">
        <f>IF('Baby Growth Tracker'!$C$5="Male",Table!AE294,Table!AW294)</f>
        <v>12.850378741945539</v>
      </c>
      <c r="J294" s="49">
        <f>IF('Baby Growth Tracker'!$C$5="Male",Table!AF294,Table!AX294)</f>
        <v>13.89291360420728</v>
      </c>
      <c r="K294" s="49">
        <f>IF('Baby Growth Tracker'!$C$5="Male",Table!AG294,Table!AY294)</f>
        <v>14.976928190691639</v>
      </c>
      <c r="L294" s="49">
        <f>IF('Baby Growth Tracker'!$C$5="Male",Table!AH294,Table!AZ294)</f>
        <v>15.705130609257919</v>
      </c>
      <c r="M294" s="49">
        <f>IF('Baby Growth Tracker'!$C$5="Male",Table!AI294,Table!BA294)</f>
        <v>16.214807527063822</v>
      </c>
      <c r="N294" s="49" t="e">
        <f t="shared" si="12"/>
        <v>#N/A</v>
      </c>
      <c r="O294" s="50">
        <v>29.2</v>
      </c>
      <c r="P294" s="52" t="e">
        <f>VLOOKUP(Table!O294,'Baby Growth Tracker'!$D$14:$F$99,3,FALSE)</f>
        <v>#N/A</v>
      </c>
      <c r="Q294" s="49">
        <f>IF('Baby Growth Tracker'!$C$5="Male",Table!AJ294,Table!BB294)</f>
        <v>83.11359398339053</v>
      </c>
      <c r="R294" s="49">
        <f>IF('Baby Growth Tracker'!$C$5="Male",Table!AK294,Table!BC294)</f>
        <v>83.991930046658879</v>
      </c>
      <c r="S294" s="49">
        <f>IF('Baby Growth Tracker'!$C$5="Male",Table!AL294,Table!BD294)</f>
        <v>85.346504108236715</v>
      </c>
      <c r="T294" s="49">
        <f>IF('Baby Growth Tracker'!$C$5="Male",Table!AM294,Table!BE294)</f>
        <v>87.615502973306619</v>
      </c>
      <c r="U294" s="49">
        <f>IF('Baby Growth Tracker'!$C$5="Male",Table!AN294,Table!BF294)</f>
        <v>90.144567470198353</v>
      </c>
      <c r="V294" s="49">
        <f>IF('Baby Growth Tracker'!$C$5="Male",Table!AO294,Table!BG294)</f>
        <v>92.681919108431529</v>
      </c>
      <c r="W294" s="49">
        <f>IF('Baby Growth Tracker'!$C$5="Male",Table!AP294,Table!BH294)</f>
        <v>94.972554452799614</v>
      </c>
      <c r="X294" s="49">
        <f>IF('Baby Growth Tracker'!$C$5="Male",Table!AQ294,Table!BI294)</f>
        <v>96.346508269471485</v>
      </c>
      <c r="Y294" s="49">
        <f>IF('Baby Growth Tracker'!$C$5="Male",Table!AR294,Table!BJ294)</f>
        <v>97.240012121402529</v>
      </c>
      <c r="Z294" s="49" t="e">
        <f t="shared" si="13"/>
        <v>#N/A</v>
      </c>
      <c r="AA294" s="49">
        <v>10.980706803</v>
      </c>
      <c r="AB294" s="49">
        <v>11.248458084999999</v>
      </c>
      <c r="AC294" s="49">
        <v>11.678279362000001</v>
      </c>
      <c r="AD294" s="49">
        <v>12.447449928999999</v>
      </c>
      <c r="AE294" s="49">
        <v>13.384604856999999</v>
      </c>
      <c r="AF294" s="49">
        <v>14.419715084</v>
      </c>
      <c r="AG294" s="49">
        <v>15.446023414999999</v>
      </c>
      <c r="AH294" s="49">
        <v>16.107879870000001</v>
      </c>
      <c r="AI294" s="49">
        <v>16.558379958999996</v>
      </c>
      <c r="AJ294" s="49">
        <v>84.369223013013681</v>
      </c>
      <c r="AK294" s="49">
        <v>85.207723291332115</v>
      </c>
      <c r="AL294" s="49">
        <v>86.509838104414186</v>
      </c>
      <c r="AM294" s="49">
        <v>88.71547005982174</v>
      </c>
      <c r="AN294" s="49">
        <v>91.210287713274852</v>
      </c>
      <c r="AO294" s="49">
        <v>93.752094728201385</v>
      </c>
      <c r="AP294" s="49">
        <v>96.080376253162854</v>
      </c>
      <c r="AQ294" s="49">
        <v>97.492308038023836</v>
      </c>
      <c r="AR294" s="49">
        <v>98.41673143486554</v>
      </c>
      <c r="AS294" s="53">
        <v>10.597441829785229</v>
      </c>
      <c r="AT294" s="53">
        <v>10.838077604105006</v>
      </c>
      <c r="AU294" s="53">
        <v>11.229401219340559</v>
      </c>
      <c r="AV294" s="53">
        <v>11.946125249622851</v>
      </c>
      <c r="AW294" s="53">
        <v>12.850378741945539</v>
      </c>
      <c r="AX294" s="53">
        <v>13.89291360420728</v>
      </c>
      <c r="AY294" s="53">
        <v>14.976928190691639</v>
      </c>
      <c r="AZ294" s="53">
        <v>15.705130609257919</v>
      </c>
      <c r="BA294" s="53">
        <v>16.214807527063822</v>
      </c>
      <c r="BB294" s="53">
        <v>83.11359398339053</v>
      </c>
      <c r="BC294" s="53">
        <v>83.991930046658879</v>
      </c>
      <c r="BD294" s="53">
        <v>85.346504108236715</v>
      </c>
      <c r="BE294" s="53">
        <v>87.615502973306619</v>
      </c>
      <c r="BF294" s="53">
        <v>90.144567470198353</v>
      </c>
      <c r="BG294" s="53">
        <v>92.681919108431529</v>
      </c>
      <c r="BH294" s="53">
        <v>94.972554452799614</v>
      </c>
      <c r="BI294" s="53">
        <v>96.346508269471485</v>
      </c>
      <c r="BJ294" s="53">
        <v>97.240012121402529</v>
      </c>
    </row>
    <row r="295" spans="1:62">
      <c r="B295" s="54">
        <f t="shared" si="14"/>
        <v>879</v>
      </c>
      <c r="C295" s="50">
        <v>29.3</v>
      </c>
      <c r="D295" s="52" t="e">
        <f>VLOOKUP(Table!C295,'Baby Growth Tracker'!$D$14:$E$99,2,FALSE)</f>
        <v>#N/A</v>
      </c>
      <c r="E295" s="49">
        <f>IF('Baby Growth Tracker'!$C$5="Male",Table!AA295,Table!AS295)</f>
        <v>10.608464145944117</v>
      </c>
      <c r="F295" s="49">
        <f>IF('Baby Growth Tracker'!$C$5="Male",Table!AB295,Table!AT295)</f>
        <v>10.849438702485138</v>
      </c>
      <c r="G295" s="49">
        <f>IF('Baby Growth Tracker'!$C$5="Male",Table!AC295,Table!AU295)</f>
        <v>11.241348721824869</v>
      </c>
      <c r="H295" s="49">
        <f>IF('Baby Growth Tracker'!$C$5="Male",Table!AD295,Table!AV295)</f>
        <v>11.959263810358543</v>
      </c>
      <c r="I295" s="49">
        <f>IF('Baby Growth Tracker'!$C$5="Male",Table!AE295,Table!AW295)</f>
        <v>12.865243827033405</v>
      </c>
      <c r="J295" s="49">
        <f>IF('Baby Growth Tracker'!$C$5="Male",Table!AF295,Table!AX295)</f>
        <v>13.910091861776047</v>
      </c>
      <c r="K295" s="49">
        <f>IF('Baby Growth Tracker'!$C$5="Male",Table!AG295,Table!AY295)</f>
        <v>14.996892420454875</v>
      </c>
      <c r="L295" s="49">
        <f>IF('Baby Growth Tracker'!$C$5="Male",Table!AH295,Table!AZ295)</f>
        <v>15.72719115117439</v>
      </c>
      <c r="M295" s="49">
        <f>IF('Baby Growth Tracker'!$C$5="Male",Table!AI295,Table!BA295)</f>
        <v>16.238445167262913</v>
      </c>
      <c r="N295" s="49" t="e">
        <f t="shared" si="12"/>
        <v>#N/A</v>
      </c>
      <c r="O295" s="50">
        <v>29.3</v>
      </c>
      <c r="P295" s="52" t="e">
        <f>VLOOKUP(Table!O295,'Baby Growth Tracker'!$D$14:$F$99,3,FALSE)</f>
        <v>#N/A</v>
      </c>
      <c r="Q295" s="49">
        <f>IF('Baby Growth Tracker'!$C$5="Male",Table!AJ295,Table!BB295)</f>
        <v>83.183801196046147</v>
      </c>
      <c r="R295" s="49">
        <f>IF('Baby Growth Tracker'!$C$5="Male",Table!AK295,Table!BC295)</f>
        <v>84.062666340811717</v>
      </c>
      <c r="S295" s="49">
        <f>IF('Baby Growth Tracker'!$C$5="Male",Table!AL295,Table!BD295)</f>
        <v>85.418151678173487</v>
      </c>
      <c r="T295" s="49">
        <f>IF('Baby Growth Tracker'!$C$5="Male",Table!AM295,Table!BE295)</f>
        <v>87.688932592240903</v>
      </c>
      <c r="U295" s="49">
        <f>IF('Baby Growth Tracker'!$C$5="Male",Table!AN295,Table!BF295)</f>
        <v>90.220353771126526</v>
      </c>
      <c r="V295" s="49">
        <f>IF('Baby Growth Tracker'!$C$5="Male",Table!AO295,Table!BG295)</f>
        <v>92.760453859389983</v>
      </c>
      <c r="W295" s="49">
        <f>IF('Baby Growth Tracker'!$C$5="Male",Table!AP295,Table!BH295)</f>
        <v>95.053893914571816</v>
      </c>
      <c r="X295" s="49">
        <f>IF('Baby Growth Tracker'!$C$5="Male",Table!AQ295,Table!BI295)</f>
        <v>96.429674775246127</v>
      </c>
      <c r="Y295" s="49">
        <f>IF('Baby Growth Tracker'!$C$5="Male",Table!AR295,Table!BJ295)</f>
        <v>97.324424294657391</v>
      </c>
      <c r="Z295" s="49" t="e">
        <f t="shared" si="13"/>
        <v>#N/A</v>
      </c>
      <c r="AA295" s="49">
        <v>10.992025852000001</v>
      </c>
      <c r="AB295" s="49">
        <v>11.259947239999999</v>
      </c>
      <c r="AC295" s="49">
        <v>11.690080708000002</v>
      </c>
      <c r="AD295" s="49">
        <v>12.459932525999999</v>
      </c>
      <c r="AE295" s="49">
        <v>13.398134597999999</v>
      </c>
      <c r="AF295" s="49">
        <v>14.434684076</v>
      </c>
      <c r="AG295" s="49">
        <v>15.462716479999999</v>
      </c>
      <c r="AH295" s="49">
        <v>16.125842900000002</v>
      </c>
      <c r="AI295" s="49">
        <v>16.577278585999995</v>
      </c>
      <c r="AJ295" s="49">
        <v>84.43734103111656</v>
      </c>
      <c r="AK295" s="49">
        <v>85.27584868305064</v>
      </c>
      <c r="AL295" s="49">
        <v>86.578153970455446</v>
      </c>
      <c r="AM295" s="49">
        <v>88.784604778071326</v>
      </c>
      <c r="AN295" s="49">
        <v>91.281099112084462</v>
      </c>
      <c r="AO295" s="49">
        <v>93.825431263281104</v>
      </c>
      <c r="AP295" s="49">
        <v>96.156746932815935</v>
      </c>
      <c r="AQ295" s="49">
        <v>97.570853549662331</v>
      </c>
      <c r="AR295" s="49">
        <v>98.496837481655504</v>
      </c>
      <c r="AS295" s="53">
        <v>10.608464145944117</v>
      </c>
      <c r="AT295" s="53">
        <v>10.849438702485138</v>
      </c>
      <c r="AU295" s="53">
        <v>11.241348721824869</v>
      </c>
      <c r="AV295" s="53">
        <v>11.959263810358543</v>
      </c>
      <c r="AW295" s="53">
        <v>12.865243827033405</v>
      </c>
      <c r="AX295" s="53">
        <v>13.910091861776047</v>
      </c>
      <c r="AY295" s="53">
        <v>14.996892420454875</v>
      </c>
      <c r="AZ295" s="53">
        <v>15.72719115117439</v>
      </c>
      <c r="BA295" s="53">
        <v>16.238445167262913</v>
      </c>
      <c r="BB295" s="53">
        <v>83.183801196046147</v>
      </c>
      <c r="BC295" s="53">
        <v>84.062666340811717</v>
      </c>
      <c r="BD295" s="53">
        <v>85.418151678173487</v>
      </c>
      <c r="BE295" s="53">
        <v>87.688932592240903</v>
      </c>
      <c r="BF295" s="53">
        <v>90.220353771126526</v>
      </c>
      <c r="BG295" s="53">
        <v>92.760453859389983</v>
      </c>
      <c r="BH295" s="53">
        <v>95.053893914571816</v>
      </c>
      <c r="BI295" s="53">
        <v>96.429674775246127</v>
      </c>
      <c r="BJ295" s="53">
        <v>97.324424294657391</v>
      </c>
    </row>
    <row r="296" spans="1:62">
      <c r="B296" s="54">
        <f t="shared" si="14"/>
        <v>882</v>
      </c>
      <c r="C296" s="50">
        <v>29.4</v>
      </c>
      <c r="D296" s="52" t="e">
        <f>VLOOKUP(Table!C296,'Baby Growth Tracker'!$D$14:$E$99,2,FALSE)</f>
        <v>#N/A</v>
      </c>
      <c r="E296" s="49">
        <f>IF('Baby Growth Tracker'!$C$5="Male",Table!AA296,Table!AS296)</f>
        <v>10.619474031474313</v>
      </c>
      <c r="F296" s="49">
        <f>IF('Baby Growth Tracker'!$C$5="Male",Table!AB296,Table!AT296)</f>
        <v>10.860788274148712</v>
      </c>
      <c r="G296" s="49">
        <f>IF('Baby Growth Tracker'!$C$5="Male",Table!AC296,Table!AU296)</f>
        <v>11.253286205664105</v>
      </c>
      <c r="H296" s="49">
        <f>IF('Baby Growth Tracker'!$C$5="Male",Table!AD296,Table!AV296)</f>
        <v>11.97239528274652</v>
      </c>
      <c r="I296" s="49">
        <f>IF('Baby Growth Tracker'!$C$5="Male",Table!AE296,Table!AW296)</f>
        <v>12.880105970723775</v>
      </c>
      <c r="J296" s="49">
        <f>IF('Baby Growth Tracker'!$C$5="Male",Table!AF296,Table!AX296)</f>
        <v>13.927272870601298</v>
      </c>
      <c r="K296" s="49">
        <f>IF('Baby Growth Tracker'!$C$5="Male",Table!AG296,Table!AY296)</f>
        <v>15.016866772132657</v>
      </c>
      <c r="L296" s="49">
        <f>IF('Baby Growth Tracker'!$C$5="Male",Table!AH296,Table!AZ296)</f>
        <v>15.749267842928345</v>
      </c>
      <c r="M296" s="49">
        <f>IF('Baby Growth Tracker'!$C$5="Male",Table!AI296,Table!BA296)</f>
        <v>16.262103792893349</v>
      </c>
      <c r="N296" s="49" t="e">
        <f t="shared" si="12"/>
        <v>#N/A</v>
      </c>
      <c r="O296" s="50">
        <v>29.4</v>
      </c>
      <c r="P296" s="52" t="e">
        <f>VLOOKUP(Table!O296,'Baby Growth Tracker'!$D$14:$F$99,3,FALSE)</f>
        <v>#N/A</v>
      </c>
      <c r="Q296" s="49">
        <f>IF('Baby Growth Tracker'!$C$5="Male",Table!AJ296,Table!BB296)</f>
        <v>83.253751733104224</v>
      </c>
      <c r="R296" s="49">
        <f>IF('Baby Growth Tracker'!$C$5="Male",Table!AK296,Table!BC296)</f>
        <v>84.133139926548481</v>
      </c>
      <c r="S296" s="49">
        <f>IF('Baby Growth Tracker'!$C$5="Male",Table!AL296,Table!BD296)</f>
        <v>85.489527222334232</v>
      </c>
      <c r="T296" s="49">
        <f>IF('Baby Growth Tracker'!$C$5="Male",Table!AM296,Table!BE296)</f>
        <v>87.762074636253118</v>
      </c>
      <c r="U296" s="49">
        <f>IF('Baby Growth Tracker'!$C$5="Male",Table!AN296,Table!BF296)</f>
        <v>90.295835432393815</v>
      </c>
      <c r="V296" s="49">
        <f>IF('Baby Growth Tracker'!$C$5="Male",Table!AO296,Table!BG296)</f>
        <v>92.838667346175228</v>
      </c>
      <c r="W296" s="49">
        <f>IF('Baby Growth Tracker'!$C$5="Male",Table!AP296,Table!BH296)</f>
        <v>95.134897702267978</v>
      </c>
      <c r="X296" s="49">
        <f>IF('Baby Growth Tracker'!$C$5="Male",Table!AQ296,Table!BI296)</f>
        <v>96.512497297571116</v>
      </c>
      <c r="Y296" s="49">
        <f>IF('Baby Growth Tracker'!$C$5="Male",Table!AR296,Table!BJ296)</f>
        <v>97.408487232357245</v>
      </c>
      <c r="Z296" s="49" t="e">
        <f t="shared" si="13"/>
        <v>#N/A</v>
      </c>
      <c r="AA296" s="49">
        <v>11.003344901000002</v>
      </c>
      <c r="AB296" s="49">
        <v>11.271436394999998</v>
      </c>
      <c r="AC296" s="49">
        <v>11.701882054000002</v>
      </c>
      <c r="AD296" s="49">
        <v>12.472415122999999</v>
      </c>
      <c r="AE296" s="49">
        <v>13.411664338999998</v>
      </c>
      <c r="AF296" s="49">
        <v>14.449653068</v>
      </c>
      <c r="AG296" s="49">
        <v>15.479409544999999</v>
      </c>
      <c r="AH296" s="49">
        <v>16.143805930000003</v>
      </c>
      <c r="AI296" s="49">
        <v>16.596177212999994</v>
      </c>
      <c r="AJ296" s="49">
        <v>84.505350853402604</v>
      </c>
      <c r="AK296" s="49">
        <v>85.343863521669576</v>
      </c>
      <c r="AL296" s="49">
        <v>86.646354119911877</v>
      </c>
      <c r="AM296" s="49">
        <v>88.853611208276007</v>
      </c>
      <c r="AN296" s="49">
        <v>91.351762924379301</v>
      </c>
      <c r="AO296" s="49">
        <v>93.89859594216361</v>
      </c>
      <c r="AP296" s="49">
        <v>96.232920277013051</v>
      </c>
      <c r="AQ296" s="49">
        <v>97.649185088337376</v>
      </c>
      <c r="AR296" s="49">
        <v>98.576718275544692</v>
      </c>
      <c r="AS296" s="53">
        <v>10.619474031474313</v>
      </c>
      <c r="AT296" s="53">
        <v>10.860788274148712</v>
      </c>
      <c r="AU296" s="53">
        <v>11.253286205664105</v>
      </c>
      <c r="AV296" s="53">
        <v>11.97239528274652</v>
      </c>
      <c r="AW296" s="53">
        <v>12.880105970723775</v>
      </c>
      <c r="AX296" s="53">
        <v>13.927272870601298</v>
      </c>
      <c r="AY296" s="53">
        <v>15.016866772132657</v>
      </c>
      <c r="AZ296" s="53">
        <v>15.749267842928345</v>
      </c>
      <c r="BA296" s="53">
        <v>16.262103792893349</v>
      </c>
      <c r="BB296" s="53">
        <v>83.253751733104224</v>
      </c>
      <c r="BC296" s="53">
        <v>84.133139926548481</v>
      </c>
      <c r="BD296" s="53">
        <v>85.489527222334232</v>
      </c>
      <c r="BE296" s="53">
        <v>87.762074636253118</v>
      </c>
      <c r="BF296" s="53">
        <v>90.295835432393815</v>
      </c>
      <c r="BG296" s="53">
        <v>92.838667346175228</v>
      </c>
      <c r="BH296" s="53">
        <v>95.134897702267978</v>
      </c>
      <c r="BI296" s="53">
        <v>96.512497297571116</v>
      </c>
      <c r="BJ296" s="53">
        <v>97.408487232357245</v>
      </c>
    </row>
    <row r="297" spans="1:62">
      <c r="A297" s="49" t="s">
        <v>11</v>
      </c>
      <c r="B297" s="54">
        <f t="shared" si="14"/>
        <v>885</v>
      </c>
      <c r="C297" s="50">
        <v>29.5</v>
      </c>
      <c r="D297" s="52" t="e">
        <f>VLOOKUP(Table!C297,'Baby Growth Tracker'!$D$14:$E$99,2,FALSE)</f>
        <v>#N/A</v>
      </c>
      <c r="E297" s="49">
        <f>IF('Baby Growth Tracker'!$C$5="Male",Table!AA297,Table!AS297)</f>
        <v>10.63111516</v>
      </c>
      <c r="F297" s="49">
        <f>IF('Baby Growth Tracker'!$C$5="Male",Table!AB297,Table!AT297)</f>
        <v>10.872728199999999</v>
      </c>
      <c r="G297" s="49">
        <f>IF('Baby Growth Tracker'!$C$5="Male",Table!AC297,Table!AU297)</f>
        <v>11.26574591</v>
      </c>
      <c r="H297" s="49">
        <f>IF('Baby Growth Tracker'!$C$5="Male",Table!AD297,Table!AV297)</f>
        <v>11.985916919999999</v>
      </c>
      <c r="I297" s="49">
        <f>IF('Baby Growth Tracker'!$C$5="Male",Table!AE297,Table!AW297)</f>
        <v>12.895172179999999</v>
      </c>
      <c r="J297" s="49">
        <f>IF('Baby Growth Tracker'!$C$5="Male",Table!AF297,Table!AX297)</f>
        <v>13.944403830000001</v>
      </c>
      <c r="K297" s="49">
        <f>IF('Baby Growth Tracker'!$C$5="Male",Table!AG297,Table!AY297)</f>
        <v>15.03646393</v>
      </c>
      <c r="L297" s="49">
        <f>IF('Baby Growth Tracker'!$C$5="Male",Table!AH297,Table!AZ297)</f>
        <v>15.770701000000001</v>
      </c>
      <c r="M297" s="49">
        <f>IF('Baby Growth Tracker'!$C$5="Male",Table!AI297,Table!BA297)</f>
        <v>16.284905859999999</v>
      </c>
      <c r="N297" s="49" t="e">
        <f t="shared" si="12"/>
        <v>#N/A</v>
      </c>
      <c r="O297" s="50">
        <v>29.5</v>
      </c>
      <c r="P297" s="52" t="e">
        <f>VLOOKUP(Table!O297,'Baby Growth Tracker'!$D$14:$F$99,3,FALSE)</f>
        <v>#N/A</v>
      </c>
      <c r="Q297" s="49">
        <f>IF('Baby Growth Tracker'!$C$5="Male",Table!AJ297,Table!BB297)</f>
        <v>83.334732930337083</v>
      </c>
      <c r="R297" s="49">
        <f>IF('Baby Growth Tracker'!$C$5="Male",Table!AK297,Table!BC297)</f>
        <v>84.214958896625006</v>
      </c>
      <c r="S297" s="49">
        <f>IF('Baby Growth Tracker'!$C$5="Male",Table!AL297,Table!BD297)</f>
        <v>85.572728064804679</v>
      </c>
      <c r="T297" s="49">
        <f>IF('Baby Growth Tracker'!$C$5="Male",Table!AM297,Table!BE297)</f>
        <v>87.847826997224487</v>
      </c>
      <c r="U297" s="49">
        <f>IF('Baby Growth Tracker'!$C$5="Male",Table!AN297,Table!BF297)</f>
        <v>90.384766889999995</v>
      </c>
      <c r="V297" s="49">
        <f>IF('Baby Growth Tracker'!$C$5="Male",Table!AO297,Table!BG297)</f>
        <v>92.931126242043902</v>
      </c>
      <c r="W297" s="49">
        <f>IF('Baby Growth Tracker'!$C$5="Male",Table!AP297,Table!BH297)</f>
        <v>95.230817895055381</v>
      </c>
      <c r="X297" s="49">
        <f>IF('Baby Growth Tracker'!$C$5="Male",Table!AQ297,Table!BI297)</f>
        <v>96.610614631360178</v>
      </c>
      <c r="Y297" s="49">
        <f>IF('Baby Growth Tracker'!$C$5="Male",Table!AR297,Table!BJ297)</f>
        <v>97.50808067009919</v>
      </c>
      <c r="Z297" s="49" t="e">
        <f t="shared" si="13"/>
        <v>#N/A</v>
      </c>
      <c r="AA297" s="49">
        <v>11.014663949999999</v>
      </c>
      <c r="AB297" s="49">
        <v>11.28292555</v>
      </c>
      <c r="AC297" s="49">
        <v>11.713683400000001</v>
      </c>
      <c r="AD297" s="49">
        <v>12.484897719999999</v>
      </c>
      <c r="AE297" s="49">
        <v>13.425194080000001</v>
      </c>
      <c r="AF297" s="49">
        <v>14.46462206</v>
      </c>
      <c r="AG297" s="49">
        <v>15.496102609999999</v>
      </c>
      <c r="AH297" s="49">
        <v>16.16176896</v>
      </c>
      <c r="AI297" s="49">
        <v>16.615075839999999</v>
      </c>
      <c r="AJ297" s="49">
        <v>84.578263889342665</v>
      </c>
      <c r="AK297" s="49">
        <v>85.416880271586564</v>
      </c>
      <c r="AL297" s="49">
        <v>86.719779943253116</v>
      </c>
      <c r="AM297" s="49">
        <v>88.928401170654155</v>
      </c>
      <c r="AN297" s="49">
        <v>91.429077621000005</v>
      </c>
      <c r="AO297" s="49">
        <v>93.979508425993913</v>
      </c>
      <c r="AP297" s="49">
        <v>96.317995648932055</v>
      </c>
      <c r="AQ297" s="49">
        <v>97.737172894394661</v>
      </c>
      <c r="AR297" s="49">
        <v>98.666766791047735</v>
      </c>
      <c r="AS297" s="53">
        <v>10.63111516</v>
      </c>
      <c r="AT297" s="53">
        <v>10.872728199999999</v>
      </c>
      <c r="AU297" s="53">
        <v>11.26574591</v>
      </c>
      <c r="AV297" s="53">
        <v>11.985916919999999</v>
      </c>
      <c r="AW297" s="53">
        <v>12.895172179999999</v>
      </c>
      <c r="AX297" s="53">
        <v>13.944403830000001</v>
      </c>
      <c r="AY297" s="53">
        <v>15.03646393</v>
      </c>
      <c r="AZ297" s="53">
        <v>15.770701000000001</v>
      </c>
      <c r="BA297" s="53">
        <v>16.284905859999999</v>
      </c>
      <c r="BB297" s="53">
        <v>83.334732930337083</v>
      </c>
      <c r="BC297" s="53">
        <v>84.214958896625006</v>
      </c>
      <c r="BD297" s="53">
        <v>85.572728064804679</v>
      </c>
      <c r="BE297" s="53">
        <v>87.847826997224487</v>
      </c>
      <c r="BF297" s="53">
        <v>90.384766889999995</v>
      </c>
      <c r="BG297" s="53">
        <v>92.931126242043902</v>
      </c>
      <c r="BH297" s="53">
        <v>95.230817895055381</v>
      </c>
      <c r="BI297" s="53">
        <v>96.610614631360178</v>
      </c>
      <c r="BJ297" s="53">
        <v>97.50808067009919</v>
      </c>
    </row>
    <row r="298" spans="1:62">
      <c r="B298" s="54">
        <f t="shared" si="14"/>
        <v>888</v>
      </c>
      <c r="C298" s="50">
        <v>29.6</v>
      </c>
      <c r="D298" s="52" t="e">
        <f>VLOOKUP(Table!C298,'Baby Growth Tracker'!$D$14:$E$99,2,FALSE)</f>
        <v>#N/A</v>
      </c>
      <c r="E298" s="49">
        <f>IF('Baby Growth Tracker'!$C$5="Male",Table!AA298,Table!AS298)</f>
        <v>10.642081837999999</v>
      </c>
      <c r="F298" s="49">
        <f>IF('Baby Growth Tracker'!$C$5="Male",Table!AB298,Table!AT298)</f>
        <v>10.884036607999999</v>
      </c>
      <c r="G298" s="49">
        <f>IF('Baby Growth Tracker'!$C$5="Male",Table!AC298,Table!AU298)</f>
        <v>11.277645622</v>
      </c>
      <c r="H298" s="49">
        <f>IF('Baby Growth Tracker'!$C$5="Male",Table!AD298,Table!AV298)</f>
        <v>11.999017138999999</v>
      </c>
      <c r="I298" s="49">
        <f>IF('Baby Growth Tracker'!$C$5="Male",Table!AE298,Table!AW298)</f>
        <v>12.910012126</v>
      </c>
      <c r="J298" s="49">
        <f>IF('Baby Growth Tracker'!$C$5="Male",Table!AF298,Table!AX298)</f>
        <v>13.961574784</v>
      </c>
      <c r="K298" s="49">
        <f>IF('Baby Growth Tracker'!$C$5="Male",Table!AG298,Table!AY298)</f>
        <v>15.056443550000001</v>
      </c>
      <c r="L298" s="49">
        <f>IF('Baby Growth Tracker'!$C$5="Male",Table!AH298,Table!AZ298)</f>
        <v>15.792795236</v>
      </c>
      <c r="M298" s="49">
        <f>IF('Baby Growth Tracker'!$C$5="Male",Table!AI298,Table!BA298)</f>
        <v>16.308591742999997</v>
      </c>
      <c r="N298" s="49" t="e">
        <f t="shared" si="12"/>
        <v>#N/A</v>
      </c>
      <c r="O298" s="50">
        <v>29.6</v>
      </c>
      <c r="P298" s="52" t="e">
        <f>VLOOKUP(Table!O298,'Baby Growth Tracker'!$D$14:$F$99,3,FALSE)</f>
        <v>#N/A</v>
      </c>
      <c r="Q298" s="49">
        <f>IF('Baby Growth Tracker'!$C$5="Male",Table!AJ298,Table!BB298)</f>
        <v>83.404231454428015</v>
      </c>
      <c r="R298" s="49">
        <f>IF('Baby Growth Tracker'!$C$5="Male",Table!AK298,Table!BC298)</f>
        <v>84.284957396195239</v>
      </c>
      <c r="S298" s="49">
        <f>IF('Baby Growth Tracker'!$C$5="Male",Table!AL298,Table!BD298)</f>
        <v>85.643594285189437</v>
      </c>
      <c r="T298" s="49">
        <f>IF('Baby Growth Tracker'!$C$5="Male",Table!AM298,Table!BE298)</f>
        <v>87.920406179169788</v>
      </c>
      <c r="U298" s="49">
        <f>IF('Baby Growth Tracker'!$C$5="Male",Table!AN298,Table!BF298)</f>
        <v>90.459631923099991</v>
      </c>
      <c r="V298" s="49">
        <f>IF('Baby Growth Tracker'!$C$5="Male",Table!AO298,Table!BG298)</f>
        <v>93.008675737539903</v>
      </c>
      <c r="W298" s="49">
        <f>IF('Baby Growth Tracker'!$C$5="Male",Table!AP298,Table!BH298)</f>
        <v>95.311120837322051</v>
      </c>
      <c r="X298" s="49">
        <f>IF('Baby Growth Tracker'!$C$5="Male",Table!AQ298,Table!BI298)</f>
        <v>96.692716973969922</v>
      </c>
      <c r="Y298" s="49">
        <f>IF('Baby Growth Tracker'!$C$5="Male",Table!AR298,Table!BJ298)</f>
        <v>97.591411992315841</v>
      </c>
      <c r="Z298" s="49" t="e">
        <f t="shared" si="13"/>
        <v>#N/A</v>
      </c>
      <c r="AA298" s="49">
        <v>11.025984526999999</v>
      </c>
      <c r="AB298" s="49">
        <v>11.294414965</v>
      </c>
      <c r="AC298" s="49">
        <v>11.72548551</v>
      </c>
      <c r="AD298" s="49">
        <v>12.497390618999999</v>
      </c>
      <c r="AE298" s="49">
        <v>13.438762785000002</v>
      </c>
      <c r="AF298" s="49">
        <v>14.479686827</v>
      </c>
      <c r="AG298" s="49">
        <v>15.512977634999999</v>
      </c>
      <c r="AH298" s="49">
        <v>16.179987088000001</v>
      </c>
      <c r="AI298" s="49">
        <v>16.634287837999999</v>
      </c>
      <c r="AJ298" s="49">
        <v>84.646026192026611</v>
      </c>
      <c r="AK298" s="49">
        <v>85.484643989111078</v>
      </c>
      <c r="AL298" s="49">
        <v>86.787719425611783</v>
      </c>
      <c r="AM298" s="49">
        <v>88.997120840571313</v>
      </c>
      <c r="AN298" s="49">
        <v>91.499412237800001</v>
      </c>
      <c r="AO298" s="49">
        <v>94.052289236936105</v>
      </c>
      <c r="AP298" s="49">
        <v>96.393727194530186</v>
      </c>
      <c r="AQ298" s="49">
        <v>97.815024709160255</v>
      </c>
      <c r="AR298" s="49">
        <v>98.746142138610665</v>
      </c>
      <c r="AS298" s="53">
        <v>10.642081837999999</v>
      </c>
      <c r="AT298" s="53">
        <v>10.884036607999999</v>
      </c>
      <c r="AU298" s="53">
        <v>11.277645622</v>
      </c>
      <c r="AV298" s="53">
        <v>11.999017138999999</v>
      </c>
      <c r="AW298" s="53">
        <v>12.910012126</v>
      </c>
      <c r="AX298" s="53">
        <v>13.961574784</v>
      </c>
      <c r="AY298" s="53">
        <v>15.056443550000001</v>
      </c>
      <c r="AZ298" s="53">
        <v>15.792795236</v>
      </c>
      <c r="BA298" s="53">
        <v>16.308591742999997</v>
      </c>
      <c r="BB298" s="53">
        <v>83.404231454428015</v>
      </c>
      <c r="BC298" s="53">
        <v>84.284957396195239</v>
      </c>
      <c r="BD298" s="53">
        <v>85.643594285189437</v>
      </c>
      <c r="BE298" s="53">
        <v>87.920406179169788</v>
      </c>
      <c r="BF298" s="53">
        <v>90.459631923099991</v>
      </c>
      <c r="BG298" s="53">
        <v>93.008675737539903</v>
      </c>
      <c r="BH298" s="53">
        <v>95.311120837322051</v>
      </c>
      <c r="BI298" s="53">
        <v>96.692716973969922</v>
      </c>
      <c r="BJ298" s="53">
        <v>97.591411992315841</v>
      </c>
    </row>
    <row r="299" spans="1:62">
      <c r="B299" s="54">
        <f t="shared" si="14"/>
        <v>891</v>
      </c>
      <c r="C299" s="50">
        <v>29.7</v>
      </c>
      <c r="D299" s="52" t="e">
        <f>VLOOKUP(Table!C299,'Baby Growth Tracker'!$D$14:$E$99,2,FALSE)</f>
        <v>#N/A</v>
      </c>
      <c r="E299" s="49">
        <f>IF('Baby Growth Tracker'!$C$5="Male",Table!AA299,Table!AS299)</f>
        <v>10.653037526299999</v>
      </c>
      <c r="F299" s="49">
        <f>IF('Baby Growth Tracker'!$C$5="Male",Table!AB299,Table!AT299)</f>
        <v>10.895334914899999</v>
      </c>
      <c r="G299" s="49">
        <f>IF('Baby Growth Tracker'!$C$5="Male",Table!AC299,Table!AU299)</f>
        <v>11.289536716699999</v>
      </c>
      <c r="H299" s="49">
        <f>IF('Baby Growth Tracker'!$C$5="Male",Table!AD299,Table!AV299)</f>
        <v>12.0121116293</v>
      </c>
      <c r="I299" s="49">
        <f>IF('Baby Growth Tracker'!$C$5="Male",Table!AE299,Table!AW299)</f>
        <v>12.9248504437</v>
      </c>
      <c r="J299" s="49">
        <f>IF('Baby Growth Tracker'!$C$5="Male",Table!AF299,Table!AX299)</f>
        <v>13.978749758499999</v>
      </c>
      <c r="K299" s="49">
        <f>IF('Baby Growth Tracker'!$C$5="Male",Table!AG299,Table!AY299)</f>
        <v>15.0764345315</v>
      </c>
      <c r="L299" s="49">
        <f>IF('Baby Growth Tracker'!$C$5="Male",Table!AH299,Table!AZ299)</f>
        <v>15.8149068541</v>
      </c>
      <c r="M299" s="49">
        <f>IF('Baby Growth Tracker'!$C$5="Male",Table!AI299,Table!BA299)</f>
        <v>16.332299846799998</v>
      </c>
      <c r="N299" s="49" t="e">
        <f t="shared" si="12"/>
        <v>#N/A</v>
      </c>
      <c r="O299" s="50">
        <v>29.7</v>
      </c>
      <c r="P299" s="52" t="e">
        <f>VLOOKUP(Table!O299,'Baby Growth Tracker'!$D$14:$F$99,3,FALSE)</f>
        <v>#N/A</v>
      </c>
      <c r="Q299" s="49">
        <f>IF('Baby Growth Tracker'!$C$5="Male",Table!AJ299,Table!BB299)</f>
        <v>83.473466615994369</v>
      </c>
      <c r="R299" s="49">
        <f>IF('Baby Growth Tracker'!$C$5="Male",Table!AK299,Table!BC299)</f>
        <v>84.35468749549112</v>
      </c>
      <c r="S299" s="49">
        <f>IF('Baby Growth Tracker'!$C$5="Male",Table!AL299,Table!BD299)</f>
        <v>85.714184188604975</v>
      </c>
      <c r="T299" s="49">
        <f>IF('Baby Growth Tracker'!$C$5="Male",Table!AM299,Table!BE299)</f>
        <v>87.992695483752954</v>
      </c>
      <c r="U299" s="49">
        <f>IF('Baby Growth Tracker'!$C$5="Male",Table!AN299,Table!BF299)</f>
        <v>90.534191716709998</v>
      </c>
      <c r="V299" s="49">
        <f>IF('Baby Growth Tracker'!$C$5="Male",Table!AO299,Table!BG299)</f>
        <v>93.085904549706981</v>
      </c>
      <c r="W299" s="49">
        <f>IF('Baby Growth Tracker'!$C$5="Male",Table!AP299,Table!BH299)</f>
        <v>95.391089313170937</v>
      </c>
      <c r="X299" s="49">
        <f>IF('Baby Growth Tracker'!$C$5="Male",Table!AQ299,Table!BI299)</f>
        <v>96.774476722505298</v>
      </c>
      <c r="Y299" s="49">
        <f>IF('Baby Growth Tracker'!$C$5="Male",Table!AR299,Table!BJ299)</f>
        <v>97.674395510019281</v>
      </c>
      <c r="Z299" s="49" t="e">
        <f t="shared" si="13"/>
        <v>#N/A</v>
      </c>
      <c r="AA299" s="49">
        <v>11.037305103999998</v>
      </c>
      <c r="AB299" s="49">
        <v>11.305904379999999</v>
      </c>
      <c r="AC299" s="49">
        <v>11.73728762</v>
      </c>
      <c r="AD299" s="49">
        <v>12.509883517999999</v>
      </c>
      <c r="AE299" s="49">
        <v>13.452331490000002</v>
      </c>
      <c r="AF299" s="49">
        <v>14.494751594</v>
      </c>
      <c r="AG299" s="49">
        <v>15.529852659999998</v>
      </c>
      <c r="AH299" s="49">
        <v>16.198205216000002</v>
      </c>
      <c r="AI299" s="49">
        <v>16.653499835999998</v>
      </c>
      <c r="AJ299" s="49">
        <v>84.713682791265185</v>
      </c>
      <c r="AK299" s="49">
        <v>85.552299549664639</v>
      </c>
      <c r="AL299" s="49">
        <v>86.855545510893052</v>
      </c>
      <c r="AM299" s="49">
        <v>89.065714582482656</v>
      </c>
      <c r="AN299" s="49">
        <v>91.56960187176</v>
      </c>
      <c r="AO299" s="49">
        <v>94.124901189881328</v>
      </c>
      <c r="AP299" s="49">
        <v>96.469264840529931</v>
      </c>
      <c r="AQ299" s="49">
        <v>97.892666269798838</v>
      </c>
      <c r="AR299" s="49">
        <v>98.825296139877381</v>
      </c>
      <c r="AS299" s="53">
        <v>10.653037526299999</v>
      </c>
      <c r="AT299" s="53">
        <v>10.895334914899999</v>
      </c>
      <c r="AU299" s="53">
        <v>11.289536716699999</v>
      </c>
      <c r="AV299" s="53">
        <v>12.0121116293</v>
      </c>
      <c r="AW299" s="53">
        <v>12.9248504437</v>
      </c>
      <c r="AX299" s="53">
        <v>13.978749758499999</v>
      </c>
      <c r="AY299" s="53">
        <v>15.0764345315</v>
      </c>
      <c r="AZ299" s="53">
        <v>15.8149068541</v>
      </c>
      <c r="BA299" s="53">
        <v>16.332299846799998</v>
      </c>
      <c r="BB299" s="53">
        <v>83.473466615994369</v>
      </c>
      <c r="BC299" s="53">
        <v>84.35468749549112</v>
      </c>
      <c r="BD299" s="53">
        <v>85.714184188604975</v>
      </c>
      <c r="BE299" s="53">
        <v>87.992695483752954</v>
      </c>
      <c r="BF299" s="53">
        <v>90.534191716709998</v>
      </c>
      <c r="BG299" s="53">
        <v>93.085904549706981</v>
      </c>
      <c r="BH299" s="53">
        <v>95.391089313170937</v>
      </c>
      <c r="BI299" s="53">
        <v>96.774476722505298</v>
      </c>
      <c r="BJ299" s="53">
        <v>97.674395510019281</v>
      </c>
    </row>
    <row r="300" spans="1:62">
      <c r="B300" s="54">
        <f t="shared" si="14"/>
        <v>894</v>
      </c>
      <c r="C300" s="50">
        <v>29.8</v>
      </c>
      <c r="D300" s="52" t="e">
        <f>VLOOKUP(Table!C300,'Baby Growth Tracker'!$D$14:$E$99,2,FALSE)</f>
        <v>#N/A</v>
      </c>
      <c r="E300" s="49">
        <f>IF('Baby Growth Tracker'!$C$5="Male",Table!AA300,Table!AS300)</f>
        <v>10.663982625579999</v>
      </c>
      <c r="F300" s="49">
        <f>IF('Baby Growth Tracker'!$C$5="Male",Table!AB300,Table!AT300)</f>
        <v>10.906623515289999</v>
      </c>
      <c r="G300" s="49">
        <f>IF('Baby Growth Tracker'!$C$5="Male",Table!AC300,Table!AU300)</f>
        <v>11.301419578989998</v>
      </c>
      <c r="H300" s="49">
        <f>IF('Baby Growth Tracker'!$C$5="Male",Table!AD300,Table!AV300)</f>
        <v>12.025200758579999</v>
      </c>
      <c r="I300" s="49">
        <f>IF('Baby Growth Tracker'!$C$5="Male",Table!AE300,Table!AW300)</f>
        <v>12.939687480370001</v>
      </c>
      <c r="J300" s="49">
        <f>IF('Baby Growth Tracker'!$C$5="Male",Table!AF300,Table!AX300)</f>
        <v>13.99592907982</v>
      </c>
      <c r="K300" s="49">
        <f>IF('Baby Growth Tracker'!$C$5="Male",Table!AG300,Table!AY300)</f>
        <v>15.096437183640001</v>
      </c>
      <c r="L300" s="49">
        <f>IF('Baby Growth Tracker'!$C$5="Male",Table!AH300,Table!AZ300)</f>
        <v>15.83703615588</v>
      </c>
      <c r="M300" s="49">
        <f>IF('Baby Growth Tracker'!$C$5="Male",Table!AI300,Table!BA300)</f>
        <v>16.356030470299999</v>
      </c>
      <c r="N300" s="49" t="e">
        <f t="shared" si="12"/>
        <v>#N/A</v>
      </c>
      <c r="O300" s="50">
        <v>29.8</v>
      </c>
      <c r="P300" s="52" t="e">
        <f>VLOOKUP(Table!O300,'Baby Growth Tracker'!$D$14:$F$99,3,FALSE)</f>
        <v>#N/A</v>
      </c>
      <c r="Q300" s="49">
        <f>IF('Baby Growth Tracker'!$C$5="Male",Table!AJ300,Table!BB300)</f>
        <v>83.542437604344585</v>
      </c>
      <c r="R300" s="49">
        <f>IF('Baby Growth Tracker'!$C$5="Male",Table!AK300,Table!BC300)</f>
        <v>84.424148586434029</v>
      </c>
      <c r="S300" s="49">
        <f>IF('Baby Growth Tracker'!$C$5="Male",Table!AL300,Table!BD300)</f>
        <v>85.784497457044239</v>
      </c>
      <c r="T300" s="49">
        <f>IF('Baby Growth Tracker'!$C$5="Male",Table!AM300,Table!BE300)</f>
        <v>88.064695017625809</v>
      </c>
      <c r="U300" s="49">
        <f>IF('Baby Growth Tracker'!$C$5="Male",Table!AN300,Table!BF300)</f>
        <v>90.608446759990002</v>
      </c>
      <c r="V300" s="49">
        <f>IF('Baby Growth Tracker'!$C$5="Male",Table!AO300,Table!BG300)</f>
        <v>93.162813455002805</v>
      </c>
      <c r="W300" s="49">
        <f>IF('Baby Growth Tracker'!$C$5="Male",Table!AP300,Table!BH300)</f>
        <v>95.470724275500444</v>
      </c>
      <c r="X300" s="49">
        <f>IF('Baby Growth Tracker'!$C$5="Male",Table!AQ300,Table!BI300)</f>
        <v>96.855894898053066</v>
      </c>
      <c r="Y300" s="49">
        <f>IF('Baby Growth Tracker'!$C$5="Male",Table!AR300,Table!BJ300)</f>
        <v>97.7570322735438</v>
      </c>
      <c r="Z300" s="49" t="e">
        <f t="shared" si="13"/>
        <v>#N/A</v>
      </c>
      <c r="AA300" s="49">
        <v>11.048625680999997</v>
      </c>
      <c r="AB300" s="49">
        <v>11.317393794999999</v>
      </c>
      <c r="AC300" s="49">
        <v>11.74908973</v>
      </c>
      <c r="AD300" s="49">
        <v>12.522376416999998</v>
      </c>
      <c r="AE300" s="49">
        <v>13.465900195000003</v>
      </c>
      <c r="AF300" s="49">
        <v>14.509816361</v>
      </c>
      <c r="AG300" s="49">
        <v>15.546727684999997</v>
      </c>
      <c r="AH300" s="49">
        <v>16.216423344000003</v>
      </c>
      <c r="AI300" s="49">
        <v>16.672711833999998</v>
      </c>
      <c r="AJ300" s="49">
        <v>84.781234350233206</v>
      </c>
      <c r="AK300" s="49">
        <v>85.619847594415447</v>
      </c>
      <c r="AL300" s="49">
        <v>86.923258827259588</v>
      </c>
      <c r="AM300" s="49">
        <v>89.13418305459399</v>
      </c>
      <c r="AN300" s="49">
        <v>91.639647281064001</v>
      </c>
      <c r="AO300" s="49">
        <v>94.197345201643429</v>
      </c>
      <c r="AP300" s="49">
        <v>96.544609687335964</v>
      </c>
      <c r="AQ300" s="49">
        <v>97.970098801758823</v>
      </c>
      <c r="AR300" s="49">
        <v>98.904230106679663</v>
      </c>
      <c r="AS300" s="53">
        <v>10.663982625579999</v>
      </c>
      <c r="AT300" s="53">
        <v>10.906623515289999</v>
      </c>
      <c r="AU300" s="53">
        <v>11.301419578989998</v>
      </c>
      <c r="AV300" s="53">
        <v>12.025200758579999</v>
      </c>
      <c r="AW300" s="53">
        <v>12.939687480370001</v>
      </c>
      <c r="AX300" s="53">
        <v>13.99592907982</v>
      </c>
      <c r="AY300" s="53">
        <v>15.096437183640001</v>
      </c>
      <c r="AZ300" s="53">
        <v>15.83703615588</v>
      </c>
      <c r="BA300" s="53">
        <v>16.356030470299999</v>
      </c>
      <c r="BB300" s="53">
        <v>83.542437604344585</v>
      </c>
      <c r="BC300" s="53">
        <v>84.424148586434029</v>
      </c>
      <c r="BD300" s="53">
        <v>85.784497457044239</v>
      </c>
      <c r="BE300" s="53">
        <v>88.064695017625809</v>
      </c>
      <c r="BF300" s="53">
        <v>90.608446759990002</v>
      </c>
      <c r="BG300" s="53">
        <v>93.162813455002805</v>
      </c>
      <c r="BH300" s="53">
        <v>95.470724275500444</v>
      </c>
      <c r="BI300" s="53">
        <v>96.855894898053066</v>
      </c>
      <c r="BJ300" s="53">
        <v>97.7570322735438</v>
      </c>
    </row>
    <row r="301" spans="1:62">
      <c r="B301" s="54">
        <f t="shared" si="14"/>
        <v>897</v>
      </c>
      <c r="C301" s="50">
        <v>29.9</v>
      </c>
      <c r="D301" s="52" t="e">
        <f>VLOOKUP(Table!C301,'Baby Growth Tracker'!$D$14:$E$99,2,FALSE)</f>
        <v>#N/A</v>
      </c>
      <c r="E301" s="49">
        <f>IF('Baby Growth Tracker'!$C$5="Male",Table!AA301,Table!AS301)</f>
        <v>10.674917532079</v>
      </c>
      <c r="F301" s="49">
        <f>IF('Baby Growth Tracker'!$C$5="Male",Table!AB301,Table!AT301)</f>
        <v>10.917902799294</v>
      </c>
      <c r="G301" s="49">
        <f>IF('Baby Growth Tracker'!$C$5="Male",Table!AC301,Table!AU301)</f>
        <v>11.313294589236998</v>
      </c>
      <c r="H301" s="49">
        <f>IF('Baby Growth Tracker'!$C$5="Male",Table!AD301,Table!AV301)</f>
        <v>12.038284889870999</v>
      </c>
      <c r="I301" s="49">
        <f>IF('Baby Growth Tracker'!$C$5="Male",Table!AE301,Table!AW301)</f>
        <v>12.954523578425</v>
      </c>
      <c r="J301" s="49">
        <f>IF('Baby Growth Tracker'!$C$5="Male",Table!AF301,Table!AX301)</f>
        <v>14.013113069122999</v>
      </c>
      <c r="K301" s="49">
        <f>IF('Baby Growth Tracker'!$C$5="Male",Table!AG301,Table!AY301)</f>
        <v>15.116451810018001</v>
      </c>
      <c r="L301" s="49">
        <f>IF('Baby Growth Tracker'!$C$5="Male",Table!AH301,Table!AZ301)</f>
        <v>15.85918343709</v>
      </c>
      <c r="M301" s="49">
        <f>IF('Baby Growth Tracker'!$C$5="Male",Table!AI301,Table!BA301)</f>
        <v>16.379783906358</v>
      </c>
      <c r="N301" s="49" t="e">
        <f t="shared" si="12"/>
        <v>#N/A</v>
      </c>
      <c r="O301" s="50">
        <v>29.9</v>
      </c>
      <c r="P301" s="52" t="e">
        <f>VLOOKUP(Table!O301,'Baby Growth Tracker'!$D$14:$F$99,3,FALSE)</f>
        <v>#N/A</v>
      </c>
      <c r="Q301" s="49">
        <f>IF('Baby Growth Tracker'!$C$5="Male",Table!AJ301,Table!BB301)</f>
        <v>83.611143680824881</v>
      </c>
      <c r="R301" s="49">
        <f>IF('Baby Growth Tracker'!$C$5="Male",Table!AK301,Table!BC301)</f>
        <v>84.493340126732662</v>
      </c>
      <c r="S301" s="49">
        <f>IF('Baby Growth Tracker'!$C$5="Male",Table!AL301,Table!BD301)</f>
        <v>85.854533829680847</v>
      </c>
      <c r="T301" s="49">
        <f>IF('Baby Growth Tracker'!$C$5="Male",Table!AM301,Table!BE301)</f>
        <v>88.136404932928798</v>
      </c>
      <c r="U301" s="49">
        <f>IF('Baby Growth Tracker'!$C$5="Male",Table!AN301,Table!BF301)</f>
        <v>90.682397578412505</v>
      </c>
      <c r="V301" s="49">
        <f>IF('Baby Growth Tracker'!$C$5="Male",Table!AO301,Table!BG301)</f>
        <v>93.239403260870972</v>
      </c>
      <c r="W301" s="49">
        <f>IF('Baby Growth Tracker'!$C$5="Male",Table!AP301,Table!BH301)</f>
        <v>95.550026706550625</v>
      </c>
      <c r="X301" s="49">
        <f>IF('Baby Growth Tracker'!$C$5="Male",Table!AQ301,Table!BI301)</f>
        <v>96.936972551431111</v>
      </c>
      <c r="Y301" s="49">
        <f>IF('Baby Growth Tracker'!$C$5="Male",Table!AR301,Table!BJ301)</f>
        <v>97.839323363742821</v>
      </c>
      <c r="Z301" s="49" t="e">
        <f t="shared" si="13"/>
        <v>#N/A</v>
      </c>
      <c r="AA301" s="49">
        <v>11.059946257999997</v>
      </c>
      <c r="AB301" s="49">
        <v>11.328883209999999</v>
      </c>
      <c r="AC301" s="49">
        <v>11.760891839999999</v>
      </c>
      <c r="AD301" s="49">
        <v>12.534869315999998</v>
      </c>
      <c r="AE301" s="49">
        <v>13.479468900000004</v>
      </c>
      <c r="AF301" s="49">
        <v>14.524881128000001</v>
      </c>
      <c r="AG301" s="49">
        <v>15.563602709999996</v>
      </c>
      <c r="AH301" s="49">
        <v>16.234641472000003</v>
      </c>
      <c r="AI301" s="49">
        <v>16.691923831999997</v>
      </c>
      <c r="AJ301" s="49">
        <v>84.848681524716724</v>
      </c>
      <c r="AK301" s="49">
        <v>85.687288757788764</v>
      </c>
      <c r="AL301" s="49">
        <v>86.99085999693709</v>
      </c>
      <c r="AM301" s="49">
        <v>89.202526910179543</v>
      </c>
      <c r="AN301" s="49">
        <v>91.709549219909405</v>
      </c>
      <c r="AO301" s="49">
        <v>94.269622186208551</v>
      </c>
      <c r="AP301" s="49">
        <v>96.619762834072944</v>
      </c>
      <c r="AQ301" s="49">
        <v>98.047323530480313</v>
      </c>
      <c r="AR301" s="49">
        <v>98.982945351838453</v>
      </c>
      <c r="AS301" s="53">
        <v>10.674917532079</v>
      </c>
      <c r="AT301" s="53">
        <v>10.917902799294</v>
      </c>
      <c r="AU301" s="53">
        <v>11.313294589236998</v>
      </c>
      <c r="AV301" s="53">
        <v>12.038284889870999</v>
      </c>
      <c r="AW301" s="53">
        <v>12.954523578425</v>
      </c>
      <c r="AX301" s="53">
        <v>14.013113069122999</v>
      </c>
      <c r="AY301" s="53">
        <v>15.116451810018001</v>
      </c>
      <c r="AZ301" s="53">
        <v>15.85918343709</v>
      </c>
      <c r="BA301" s="53">
        <v>16.379783906358</v>
      </c>
      <c r="BB301" s="53">
        <v>83.611143680824881</v>
      </c>
      <c r="BC301" s="53">
        <v>84.493340126732662</v>
      </c>
      <c r="BD301" s="53">
        <v>85.854533829680847</v>
      </c>
      <c r="BE301" s="53">
        <v>88.136404932928798</v>
      </c>
      <c r="BF301" s="53">
        <v>90.682397578412505</v>
      </c>
      <c r="BG301" s="53">
        <v>93.239403260870972</v>
      </c>
      <c r="BH301" s="53">
        <v>95.550026706550625</v>
      </c>
      <c r="BI301" s="53">
        <v>96.936972551431111</v>
      </c>
      <c r="BJ301" s="53">
        <v>97.839323363742821</v>
      </c>
    </row>
    <row r="302" spans="1:62">
      <c r="A302" s="49" t="s">
        <v>11</v>
      </c>
      <c r="B302" s="54">
        <f t="shared" si="14"/>
        <v>900</v>
      </c>
      <c r="C302" s="50">
        <v>30</v>
      </c>
      <c r="D302" s="52" t="e">
        <f>VLOOKUP(Table!C302,'Baby Growth Tracker'!$D$14:$E$99,2,FALSE)</f>
        <v>#N/A</v>
      </c>
      <c r="E302" s="49">
        <f>IF('Baby Growth Tracker'!$C$5="Male",Table!AA302,Table!AS302)</f>
        <v>10.6858426376317</v>
      </c>
      <c r="F302" s="49">
        <f>IF('Baby Growth Tracker'!$C$5="Male",Table!AB302,Table!AT302)</f>
        <v>10.929173152604699</v>
      </c>
      <c r="G302" s="49">
        <f>IF('Baby Growth Tracker'!$C$5="Male",Table!AC302,Table!AU302)</f>
        <v>11.325162123318599</v>
      </c>
      <c r="H302" s="49">
        <f>IF('Baby Growth Tracker'!$C$5="Male",Table!AD302,Table!AV302)</f>
        <v>12.051364381587</v>
      </c>
      <c r="I302" s="49">
        <f>IF('Baby Growth Tracker'!$C$5="Male",Table!AE302,Table!AW302)</f>
        <v>12.9693590754583</v>
      </c>
      <c r="J302" s="49">
        <f>IF('Baby Growth Tracker'!$C$5="Male",Table!AF302,Table!AX302)</f>
        <v>14.0303020424547</v>
      </c>
      <c r="K302" s="49">
        <f>IF('Baby Growth Tracker'!$C$5="Male",Table!AG302,Table!AY302)</f>
        <v>15.1364787087428</v>
      </c>
      <c r="L302" s="49">
        <f>IF('Baby Growth Tracker'!$C$5="Male",Table!AH302,Table!AZ302)</f>
        <v>15.8813489877144</v>
      </c>
      <c r="M302" s="49">
        <f>IF('Baby Growth Tracker'!$C$5="Male",Table!AI302,Table!BA302)</f>
        <v>16.4035604418643</v>
      </c>
      <c r="N302" s="49" t="e">
        <f t="shared" si="12"/>
        <v>#N/A</v>
      </c>
      <c r="O302" s="50">
        <v>30</v>
      </c>
      <c r="P302" s="52" t="e">
        <f>VLOOKUP(Table!O302,'Baby Growth Tracker'!$D$14:$F$99,3,FALSE)</f>
        <v>#N/A</v>
      </c>
      <c r="Q302" s="49">
        <f>IF('Baby Growth Tracker'!$C$5="Male",Table!AJ302,Table!BB302)</f>
        <v>83.679584177591437</v>
      </c>
      <c r="R302" s="49">
        <f>IF('Baby Growth Tracker'!$C$5="Male",Table!AK302,Table!BC302)</f>
        <v>84.562261638833562</v>
      </c>
      <c r="S302" s="49">
        <f>IF('Baby Growth Tracker'!$C$5="Male",Table!AL302,Table!BD302)</f>
        <v>85.924293102056083</v>
      </c>
      <c r="T302" s="49">
        <f>IF('Baby Growth Tracker'!$C$5="Male",Table!AM302,Table!BE302)</f>
        <v>88.207825426774377</v>
      </c>
      <c r="U302" s="49">
        <f>IF('Baby Growth Tracker'!$C$5="Male",Table!AN302,Table!BF302)</f>
        <v>90.756044733438856</v>
      </c>
      <c r="V302" s="49">
        <f>IF('Baby Growth Tracker'!$C$5="Male",Table!AO302,Table!BG302)</f>
        <v>93.3156748054773</v>
      </c>
      <c r="W302" s="49">
        <f>IF('Baby Growth Tracker'!$C$5="Male",Table!AP302,Table!BH302)</f>
        <v>95.628997617587942</v>
      </c>
      <c r="X302" s="49">
        <f>IF('Baby Growth Tracker'!$C$5="Male",Table!AQ302,Table!BI302)</f>
        <v>97.017710762797577</v>
      </c>
      <c r="Y302" s="49">
        <f>IF('Baby Growth Tracker'!$C$5="Male",Table!AR302,Table!BJ302)</f>
        <v>97.921269891531807</v>
      </c>
      <c r="Z302" s="49" t="e">
        <f t="shared" si="13"/>
        <v>#N/A</v>
      </c>
      <c r="AA302" s="49">
        <v>11.071266834999999</v>
      </c>
      <c r="AB302" s="49">
        <v>11.340372625000001</v>
      </c>
      <c r="AC302" s="49">
        <v>11.772693950000001</v>
      </c>
      <c r="AD302" s="49">
        <v>12.547362215</v>
      </c>
      <c r="AE302" s="49">
        <v>13.493037605000001</v>
      </c>
      <c r="AF302" s="49">
        <v>14.539945894999999</v>
      </c>
      <c r="AG302" s="49">
        <v>15.580477734999999</v>
      </c>
      <c r="AH302" s="49">
        <v>16.252859600000001</v>
      </c>
      <c r="AI302" s="49">
        <v>16.71113583</v>
      </c>
      <c r="AJ302" s="49">
        <v>84.916024963351347</v>
      </c>
      <c r="AK302" s="49">
        <v>85.754623667704351</v>
      </c>
      <c r="AL302" s="49">
        <v>87.058349636450302</v>
      </c>
      <c r="AM302" s="49">
        <v>89.270746797812052</v>
      </c>
      <c r="AN302" s="49">
        <v>91.779308438718004</v>
      </c>
      <c r="AO302" s="49">
        <v>94.341733054906882</v>
      </c>
      <c r="AP302" s="49">
        <v>96.694725378699999</v>
      </c>
      <c r="AQ302" s="49">
        <v>98.124341681464259</v>
      </c>
      <c r="AR302" s="49">
        <v>99.061443189199025</v>
      </c>
      <c r="AS302" s="53">
        <v>10.6858426376317</v>
      </c>
      <c r="AT302" s="53">
        <v>10.929173152604699</v>
      </c>
      <c r="AU302" s="53">
        <v>11.325162123318599</v>
      </c>
      <c r="AV302" s="53">
        <v>12.051364381587</v>
      </c>
      <c r="AW302" s="53">
        <v>12.9693590754583</v>
      </c>
      <c r="AX302" s="53">
        <v>14.0303020424547</v>
      </c>
      <c r="AY302" s="53">
        <v>15.1364787087428</v>
      </c>
      <c r="AZ302" s="53">
        <v>15.8813489877144</v>
      </c>
      <c r="BA302" s="53">
        <v>16.4035604418643</v>
      </c>
      <c r="BB302" s="53">
        <v>83.679584177591437</v>
      </c>
      <c r="BC302" s="53">
        <v>84.562261638833562</v>
      </c>
      <c r="BD302" s="53">
        <v>85.924293102056083</v>
      </c>
      <c r="BE302" s="53">
        <v>88.207825426774377</v>
      </c>
      <c r="BF302" s="53">
        <v>90.756044733438856</v>
      </c>
      <c r="BG302" s="53">
        <v>93.3156748054773</v>
      </c>
      <c r="BH302" s="53">
        <v>95.628997617587942</v>
      </c>
      <c r="BI302" s="53">
        <v>97.017710762797577</v>
      </c>
      <c r="BJ302" s="53">
        <v>97.921269891531807</v>
      </c>
    </row>
    <row r="303" spans="1:62">
      <c r="B303" s="54">
        <f t="shared" si="14"/>
        <v>903</v>
      </c>
      <c r="C303" s="50">
        <v>30.1</v>
      </c>
      <c r="D303" s="52" t="e">
        <f>VLOOKUP(Table!C303,'Baby Growth Tracker'!$D$14:$E$99,2,FALSE)</f>
        <v>#N/A</v>
      </c>
      <c r="E303" s="49">
        <f>IF('Baby Growth Tracker'!$C$5="Male",Table!AA303,Table!AS303)</f>
        <v>10.696758329703369</v>
      </c>
      <c r="F303" s="49">
        <f>IF('Baby Growth Tracker'!$C$5="Male",Table!AB303,Table!AT303)</f>
        <v>10.940434956517079</v>
      </c>
      <c r="G303" s="49">
        <f>IF('Baby Growth Tracker'!$C$5="Male",Table!AC303,Table!AU303)</f>
        <v>11.337022552656208</v>
      </c>
      <c r="H303" s="49">
        <f>IF('Baby Growth Tracker'!$C$5="Male",Table!AD303,Table!AV303)</f>
        <v>12.06443958755793</v>
      </c>
      <c r="I303" s="49">
        <f>IF('Baby Growth Tracker'!$C$5="Male",Table!AE303,Table!AW303)</f>
        <v>12.984194304276651</v>
      </c>
      <c r="J303" s="49">
        <f>IF('Baby Growth Tracker'!$C$5="Male",Table!AF303,Table!AX303)</f>
        <v>14.04749631078505</v>
      </c>
      <c r="K303" s="49">
        <f>IF('Baby Growth Tracker'!$C$5="Male",Table!AG303,Table!AY303)</f>
        <v>15.156518172487299</v>
      </c>
      <c r="L303" s="49">
        <f>IF('Baby Growth Tracker'!$C$5="Male",Table!AH303,Table!AZ303)</f>
        <v>15.903533092035319</v>
      </c>
      <c r="M303" s="49">
        <f>IF('Baby Growth Tracker'!$C$5="Male",Table!AI303,Table!BA303)</f>
        <v>16.4273603578132</v>
      </c>
      <c r="N303" s="49" t="e">
        <f t="shared" si="12"/>
        <v>#N/A</v>
      </c>
      <c r="O303" s="50">
        <v>30.1</v>
      </c>
      <c r="P303" s="52" t="e">
        <f>VLOOKUP(Table!O303,'Baby Growth Tracker'!$D$14:$F$99,3,FALSE)</f>
        <v>#N/A</v>
      </c>
      <c r="Q303" s="49">
        <f>IF('Baby Growth Tracker'!$C$5="Male",Table!AJ303,Table!BB303)</f>
        <v>83.747758496415543</v>
      </c>
      <c r="R303" s="49">
        <f>IF('Baby Growth Tracker'!$C$5="Male",Table!AK303,Table!BC303)</f>
        <v>84.630912708891856</v>
      </c>
      <c r="S303" s="49">
        <f>IF('Baby Growth Tracker'!$C$5="Male",Table!AL303,Table!BD303)</f>
        <v>85.993775125269707</v>
      </c>
      <c r="T303" s="49">
        <f>IF('Baby Growth Tracker'!$C$5="Male",Table!AM303,Table!BE303)</f>
        <v>88.278956740715572</v>
      </c>
      <c r="U303" s="49">
        <f>IF('Baby Growth Tracker'!$C$5="Male",Table!AN303,Table!BF303)</f>
        <v>90.829388822172859</v>
      </c>
      <c r="V303" s="49">
        <f>IF('Baby Growth Tracker'!$C$5="Male",Table!AO303,Table!BG303)</f>
        <v>93.391628957428324</v>
      </c>
      <c r="W303" s="49">
        <f>IF('Baby Growth Tracker'!$C$5="Male",Table!AP303,Table!BH303)</f>
        <v>95.707638048587711</v>
      </c>
      <c r="X303" s="49">
        <f>IF('Baby Growth Tracker'!$C$5="Male",Table!AQ303,Table!BI303)</f>
        <v>97.098110641271731</v>
      </c>
      <c r="Y303" s="49">
        <f>IF('Baby Growth Tracker'!$C$5="Male",Table!AR303,Table!BJ303)</f>
        <v>98.00287299745402</v>
      </c>
      <c r="Z303" s="49" t="e">
        <f t="shared" si="13"/>
        <v>#N/A</v>
      </c>
      <c r="AA303" s="49">
        <v>11.082587411999999</v>
      </c>
      <c r="AB303" s="49">
        <v>11.35186204</v>
      </c>
      <c r="AC303" s="49">
        <v>11.78449606</v>
      </c>
      <c r="AD303" s="49">
        <v>12.559855113999999</v>
      </c>
      <c r="AE303" s="49">
        <v>13.50660631</v>
      </c>
      <c r="AF303" s="49">
        <v>14.555010661999999</v>
      </c>
      <c r="AG303" s="49">
        <v>15.59735276</v>
      </c>
      <c r="AH303" s="49">
        <v>16.271077728000002</v>
      </c>
      <c r="AI303" s="49">
        <v>16.730347827999999</v>
      </c>
      <c r="AJ303" s="49">
        <v>84.983265307856371</v>
      </c>
      <c r="AK303" s="49">
        <v>85.82185294580988</v>
      </c>
      <c r="AL303" s="49">
        <v>87.125728356855475</v>
      </c>
      <c r="AM303" s="49">
        <v>89.338843361589639</v>
      </c>
      <c r="AN303" s="49">
        <v>91.848925684344152</v>
      </c>
      <c r="AO303" s="49">
        <v>94.413678716581742</v>
      </c>
      <c r="AP303" s="49">
        <v>96.769498418122637</v>
      </c>
      <c r="AQ303" s="49">
        <v>98.201154480339056</v>
      </c>
      <c r="AR303" s="49">
        <v>99.139724933663317</v>
      </c>
      <c r="AS303" s="53">
        <v>10.696758329703369</v>
      </c>
      <c r="AT303" s="53">
        <v>10.940434956517079</v>
      </c>
      <c r="AU303" s="53">
        <v>11.337022552656208</v>
      </c>
      <c r="AV303" s="53">
        <v>12.06443958755793</v>
      </c>
      <c r="AW303" s="53">
        <v>12.984194304276651</v>
      </c>
      <c r="AX303" s="53">
        <v>14.04749631078505</v>
      </c>
      <c r="AY303" s="53">
        <v>15.156518172487299</v>
      </c>
      <c r="AZ303" s="53">
        <v>15.903533092035319</v>
      </c>
      <c r="BA303" s="53">
        <v>16.4273603578132</v>
      </c>
      <c r="BB303" s="53">
        <v>83.747758496415543</v>
      </c>
      <c r="BC303" s="53">
        <v>84.630912708891856</v>
      </c>
      <c r="BD303" s="53">
        <v>85.993775125269707</v>
      </c>
      <c r="BE303" s="53">
        <v>88.278956740715572</v>
      </c>
      <c r="BF303" s="53">
        <v>90.829388822172859</v>
      </c>
      <c r="BG303" s="53">
        <v>93.391628957428324</v>
      </c>
      <c r="BH303" s="53">
        <v>95.707638048587711</v>
      </c>
      <c r="BI303" s="53">
        <v>97.098110641271731</v>
      </c>
      <c r="BJ303" s="53">
        <v>98.00287299745402</v>
      </c>
    </row>
    <row r="304" spans="1:62">
      <c r="B304" s="54">
        <f t="shared" si="14"/>
        <v>906</v>
      </c>
      <c r="C304" s="50">
        <v>30.2</v>
      </c>
      <c r="D304" s="52" t="e">
        <f>VLOOKUP(Table!C304,'Baby Growth Tracker'!$D$14:$E$99,2,FALSE)</f>
        <v>#N/A</v>
      </c>
      <c r="E304" s="49">
        <f>IF('Baby Growth Tracker'!$C$5="Male",Table!AA304,Table!AS304)</f>
        <v>10.707664991374102</v>
      </c>
      <c r="F304" s="49">
        <f>IF('Baby Growth Tracker'!$C$5="Male",Table!AB304,Table!AT304)</f>
        <v>10.951688587906325</v>
      </c>
      <c r="G304" s="49">
        <f>IF('Baby Growth Tracker'!$C$5="Male",Table!AC304,Table!AU304)</f>
        <v>11.348876244183661</v>
      </c>
      <c r="H304" s="49">
        <f>IF('Baby Growth Tracker'!$C$5="Male",Table!AD304,Table!AV304)</f>
        <v>12.077510856979782</v>
      </c>
      <c r="I304" s="49">
        <f>IF('Baby Growth Tracker'!$C$5="Male",Table!AE304,Table!AW304)</f>
        <v>12.999029592824193</v>
      </c>
      <c r="J304" s="49">
        <f>IF('Baby Growth Tracker'!$C$5="Male",Table!AF304,Table!AX304)</f>
        <v>14.064696179894961</v>
      </c>
      <c r="K304" s="49">
        <f>IF('Baby Growth Tracker'!$C$5="Male",Table!AG304,Table!AY304)</f>
        <v>15.176570488324003</v>
      </c>
      <c r="L304" s="49">
        <f>IF('Baby Growth Tracker'!$C$5="Male",Table!AH304,Table!AZ304)</f>
        <v>15.925736028422628</v>
      </c>
      <c r="M304" s="49">
        <f>IF('Baby Growth Tracker'!$C$5="Male",Table!AI304,Table!BA304)</f>
        <v>16.451183929054732</v>
      </c>
      <c r="N304" s="49" t="e">
        <f t="shared" si="12"/>
        <v>#N/A</v>
      </c>
      <c r="O304" s="50">
        <v>30.2</v>
      </c>
      <c r="P304" s="52" t="e">
        <f>VLOOKUP(Table!O304,'Baby Growth Tracker'!$D$14:$F$99,3,FALSE)</f>
        <v>#N/A</v>
      </c>
      <c r="Q304" s="49">
        <f>IF('Baby Growth Tracker'!$C$5="Male",Table!AJ304,Table!BB304)</f>
        <v>83.815666109946662</v>
      </c>
      <c r="R304" s="49">
        <f>IF('Baby Growth Tracker'!$C$5="Male",Table!AK304,Table!BC304)</f>
        <v>84.699292988187239</v>
      </c>
      <c r="S304" s="49">
        <f>IF('Baby Growth Tracker'!$C$5="Male",Table!AL304,Table!BD304)</f>
        <v>86.062979807604393</v>
      </c>
      <c r="T304" s="49">
        <f>IF('Baby Growth Tracker'!$C$5="Male",Table!AM304,Table!BE304)</f>
        <v>88.349799162649433</v>
      </c>
      <c r="U304" s="49">
        <f>IF('Baby Growth Tracker'!$C$5="Male",Table!AN304,Table!BF304)</f>
        <v>90.90243047948006</v>
      </c>
      <c r="V304" s="49">
        <f>IF('Baby Growth Tracker'!$C$5="Male",Table!AO304,Table!BG304)</f>
        <v>93.467266618016126</v>
      </c>
      <c r="W304" s="49">
        <f>IF('Baby Growth Tracker'!$C$5="Male",Table!AP304,Table!BH304)</f>
        <v>95.785949070521625</v>
      </c>
      <c r="X304" s="49">
        <f>IF('Baby Growth Tracker'!$C$5="Male",Table!AQ304,Table!BI304)</f>
        <v>97.178173327217934</v>
      </c>
      <c r="Y304" s="49">
        <f>IF('Baby Growth Tracker'!$C$5="Male",Table!AR304,Table!BJ304)</f>
        <v>98.084133853951087</v>
      </c>
      <c r="Z304" s="49" t="e">
        <f t="shared" si="13"/>
        <v>#N/A</v>
      </c>
      <c r="AA304" s="49">
        <v>11.093907988999998</v>
      </c>
      <c r="AB304" s="49">
        <v>11.363351455</v>
      </c>
      <c r="AC304" s="49">
        <v>11.79629817</v>
      </c>
      <c r="AD304" s="49">
        <v>12.572348012999999</v>
      </c>
      <c r="AE304" s="49">
        <v>13.520175015</v>
      </c>
      <c r="AF304" s="49">
        <v>14.570075428999999</v>
      </c>
      <c r="AG304" s="49">
        <v>15.614227785000001</v>
      </c>
      <c r="AH304" s="49">
        <v>16.289295856000003</v>
      </c>
      <c r="AI304" s="49">
        <v>16.749559825999999</v>
      </c>
      <c r="AJ304" s="49">
        <v>85.050403194042531</v>
      </c>
      <c r="AK304" s="49">
        <v>85.888977208517289</v>
      </c>
      <c r="AL304" s="49">
        <v>87.192996764826745</v>
      </c>
      <c r="AM304" s="49">
        <v>89.406817242317615</v>
      </c>
      <c r="AN304" s="49">
        <v>91.918401701370996</v>
      </c>
      <c r="AO304" s="49">
        <v>94.485460078998599</v>
      </c>
      <c r="AP304" s="49">
        <v>96.844083049693609</v>
      </c>
      <c r="AQ304" s="49">
        <v>98.277763154408817</v>
      </c>
      <c r="AR304" s="49">
        <v>99.217791902765171</v>
      </c>
      <c r="AS304" s="53">
        <v>10.707664991374102</v>
      </c>
      <c r="AT304" s="53">
        <v>10.951688587906325</v>
      </c>
      <c r="AU304" s="53">
        <v>11.348876244183661</v>
      </c>
      <c r="AV304" s="53">
        <v>12.077510856979782</v>
      </c>
      <c r="AW304" s="53">
        <v>12.999029592824193</v>
      </c>
      <c r="AX304" s="53">
        <v>14.064696179894961</v>
      </c>
      <c r="AY304" s="53">
        <v>15.176570488324003</v>
      </c>
      <c r="AZ304" s="53">
        <v>15.925736028422628</v>
      </c>
      <c r="BA304" s="53">
        <v>16.451183929054732</v>
      </c>
      <c r="BB304" s="53">
        <v>83.815666109946662</v>
      </c>
      <c r="BC304" s="53">
        <v>84.699292988187239</v>
      </c>
      <c r="BD304" s="53">
        <v>86.062979807604393</v>
      </c>
      <c r="BE304" s="53">
        <v>88.349799162649433</v>
      </c>
      <c r="BF304" s="53">
        <v>90.90243047948006</v>
      </c>
      <c r="BG304" s="53">
        <v>93.467266618016126</v>
      </c>
      <c r="BH304" s="53">
        <v>95.785949070521625</v>
      </c>
      <c r="BI304" s="53">
        <v>97.178173327217934</v>
      </c>
      <c r="BJ304" s="53">
        <v>98.084133853951087</v>
      </c>
    </row>
    <row r="305" spans="1:62">
      <c r="B305" s="54">
        <f t="shared" si="14"/>
        <v>909</v>
      </c>
      <c r="C305" s="50">
        <v>30.3</v>
      </c>
      <c r="D305" s="52" t="e">
        <f>VLOOKUP(Table!C305,'Baby Growth Tracker'!$D$14:$E$99,2,FALSE)</f>
        <v>#N/A</v>
      </c>
      <c r="E305" s="49">
        <f>IF('Baby Growth Tracker'!$C$5="Male",Table!AA305,Table!AS305)</f>
        <v>10.71856300124608</v>
      </c>
      <c r="F305" s="49">
        <f>IF('Baby Growth Tracker'!$C$5="Male",Table!AB305,Table!AT305)</f>
        <v>10.962934419120886</v>
      </c>
      <c r="G305" s="49">
        <f>IF('Baby Growth Tracker'!$C$5="Male",Table!AC305,Table!AU305)</f>
        <v>11.360723560217242</v>
      </c>
      <c r="H305" s="49">
        <f>IF('Baby Growth Tracker'!$C$5="Male",Table!AD305,Table!AV305)</f>
        <v>12.090578534238315</v>
      </c>
      <c r="I305" s="49">
        <f>IF('Baby Growth Tracker'!$C$5="Male",Table!AE305,Table!AW305)</f>
        <v>13.01386526393711</v>
      </c>
      <c r="J305" s="49">
        <f>IF('Baby Growth Tracker'!$C$5="Male",Table!AF305,Table!AX305)</f>
        <v>14.081901950028559</v>
      </c>
      <c r="K305" s="49">
        <f>IF('Baby Growth Tracker'!$C$5="Male",Table!AG305,Table!AY305)</f>
        <v>15.196635937232687</v>
      </c>
      <c r="L305" s="49">
        <f>IF('Baby Growth Tracker'!$C$5="Male",Table!AH305,Table!AZ305)</f>
        <v>15.947958068713939</v>
      </c>
      <c r="M305" s="49">
        <f>IF('Baby Growth Tracker'!$C$5="Male",Table!AI305,Table!BA305)</f>
        <v>16.475031423567287</v>
      </c>
      <c r="N305" s="49" t="e">
        <f t="shared" si="12"/>
        <v>#N/A</v>
      </c>
      <c r="O305" s="50">
        <v>30.3</v>
      </c>
      <c r="P305" s="52" t="e">
        <f>VLOOKUP(Table!O305,'Baby Growth Tracker'!$D$14:$F$99,3,FALSE)</f>
        <v>#N/A</v>
      </c>
      <c r="Q305" s="49">
        <f>IF('Baby Growth Tracker'!$C$5="Male",Table!AJ305,Table!BB305)</f>
        <v>83.883306566626885</v>
      </c>
      <c r="R305" s="49">
        <f>IF('Baby Growth Tracker'!$C$5="Male",Table!AK305,Table!BC305)</f>
        <v>84.767402198179383</v>
      </c>
      <c r="S305" s="49">
        <f>IF('Baby Growth Tracker'!$C$5="Male",Table!AL305,Table!BD305)</f>
        <v>86.131907119780976</v>
      </c>
      <c r="T305" s="49">
        <f>IF('Baby Growth Tracker'!$C$5="Male",Table!AM305,Table!BE305)</f>
        <v>88.420353032363053</v>
      </c>
      <c r="U305" s="49">
        <f>IF('Baby Growth Tracker'!$C$5="Male",Table!AN305,Table!BF305)</f>
        <v>90.975170383799366</v>
      </c>
      <c r="V305" s="49">
        <f>IF('Baby Growth Tracker'!$C$5="Male",Table!AO305,Table!BG305)</f>
        <v>93.542588727242475</v>
      </c>
      <c r="W305" s="49">
        <f>IF('Baby Growth Tracker'!$C$5="Male",Table!AP305,Table!BH305)</f>
        <v>95.86393179153346</v>
      </c>
      <c r="X305" s="49">
        <f>IF('Baby Growth Tracker'!$C$5="Male",Table!AQ305,Table!BI305)</f>
        <v>97.257899998495986</v>
      </c>
      <c r="Y305" s="49">
        <f>IF('Baby Growth Tracker'!$C$5="Male",Table!AR305,Table!BJ305)</f>
        <v>98.165053671655954</v>
      </c>
      <c r="Z305" s="49" t="e">
        <f t="shared" si="13"/>
        <v>#N/A</v>
      </c>
      <c r="AA305" s="49">
        <v>11.105228565999997</v>
      </c>
      <c r="AB305" s="49">
        <v>11.37484087</v>
      </c>
      <c r="AC305" s="49">
        <v>11.80810028</v>
      </c>
      <c r="AD305" s="49">
        <v>12.584840911999999</v>
      </c>
      <c r="AE305" s="49">
        <v>13.533743719999999</v>
      </c>
      <c r="AF305" s="49">
        <v>14.585140195999999</v>
      </c>
      <c r="AG305" s="49">
        <v>15.631102810000002</v>
      </c>
      <c r="AH305" s="49">
        <v>16.307513984000003</v>
      </c>
      <c r="AI305" s="49">
        <v>16.768771823999998</v>
      </c>
      <c r="AJ305" s="49">
        <v>85.117439253976926</v>
      </c>
      <c r="AK305" s="49">
        <v>85.955997069240027</v>
      </c>
      <c r="AL305" s="49">
        <v>87.260155465019736</v>
      </c>
      <c r="AM305" s="49">
        <v>89.474669080118133</v>
      </c>
      <c r="AN305" s="49">
        <v>91.987737235032824</v>
      </c>
      <c r="AO305" s="49">
        <v>94.55707805210622</v>
      </c>
      <c r="AP305" s="49">
        <v>96.918480374787023</v>
      </c>
      <c r="AQ305" s="49">
        <v>98.354168936412748</v>
      </c>
      <c r="AR305" s="49">
        <v>99.29564542054743</v>
      </c>
      <c r="AS305" s="53">
        <v>10.71856300124608</v>
      </c>
      <c r="AT305" s="53">
        <v>10.962934419120886</v>
      </c>
      <c r="AU305" s="53">
        <v>11.360723560217242</v>
      </c>
      <c r="AV305" s="53">
        <v>12.090578534238315</v>
      </c>
      <c r="AW305" s="53">
        <v>13.01386526393711</v>
      </c>
      <c r="AX305" s="53">
        <v>14.081901950028559</v>
      </c>
      <c r="AY305" s="53">
        <v>15.196635937232687</v>
      </c>
      <c r="AZ305" s="53">
        <v>15.947958068713939</v>
      </c>
      <c r="BA305" s="53">
        <v>16.475031423567287</v>
      </c>
      <c r="BB305" s="53">
        <v>83.883306566626885</v>
      </c>
      <c r="BC305" s="53">
        <v>84.767402198179383</v>
      </c>
      <c r="BD305" s="53">
        <v>86.131907119780976</v>
      </c>
      <c r="BE305" s="53">
        <v>88.420353032363053</v>
      </c>
      <c r="BF305" s="53">
        <v>90.975170383799366</v>
      </c>
      <c r="BG305" s="53">
        <v>93.542588727242475</v>
      </c>
      <c r="BH305" s="53">
        <v>95.86393179153346</v>
      </c>
      <c r="BI305" s="53">
        <v>97.257899998495986</v>
      </c>
      <c r="BJ305" s="53">
        <v>98.165053671655954</v>
      </c>
    </row>
    <row r="306" spans="1:62">
      <c r="B306" s="54">
        <f t="shared" si="14"/>
        <v>912</v>
      </c>
      <c r="C306" s="50">
        <v>30.4</v>
      </c>
      <c r="D306" s="52" t="e">
        <f>VLOOKUP(Table!C306,'Baby Growth Tracker'!$D$14:$E$99,2,FALSE)</f>
        <v>#N/A</v>
      </c>
      <c r="E306" s="49">
        <f>IF('Baby Growth Tracker'!$C$5="Male",Table!AA306,Table!AS306)</f>
        <v>10.729452733263637</v>
      </c>
      <c r="F306" s="49">
        <f>IF('Baby Growth Tracker'!$C$5="Male",Table!AB306,Table!AT306)</f>
        <v>10.9741728177796</v>
      </c>
      <c r="G306" s="49">
        <f>IF('Baby Growth Tracker'!$C$5="Male",Table!AC306,Table!AU306)</f>
        <v>11.372564858214702</v>
      </c>
      <c r="H306" s="49">
        <f>IF('Baby Growth Tracker'!$C$5="Male",Table!AD306,Table!AV306)</f>
        <v>12.103642958591145</v>
      </c>
      <c r="I306" s="49">
        <f>IF('Baby Growth Tracker'!$C$5="Male",Table!AE306,Table!AW306)</f>
        <v>13.028701634909673</v>
      </c>
      <c r="J306" s="49">
        <f>IF('Baby Growth Tracker'!$C$5="Male",Table!AF306,Table!AX306)</f>
        <v>14.099113915285608</v>
      </c>
      <c r="K306" s="49">
        <f>IF('Baby Growth Tracker'!$C$5="Male",Table!AG306,Table!AY306)</f>
        <v>15.216714793246149</v>
      </c>
      <c r="L306" s="49">
        <f>IF('Baby Growth Tracker'!$C$5="Male",Table!AH306,Table!AZ306)</f>
        <v>15.970199477142824</v>
      </c>
      <c r="M306" s="49">
        <f>IF('Baby Growth Tracker'!$C$5="Male",Table!AI306,Table!BA306)</f>
        <v>16.498903101202917</v>
      </c>
      <c r="N306" s="49" t="e">
        <f t="shared" si="12"/>
        <v>#N/A</v>
      </c>
      <c r="O306" s="50">
        <v>30.4</v>
      </c>
      <c r="P306" s="52" t="e">
        <f>VLOOKUP(Table!O306,'Baby Growth Tracker'!$D$14:$F$99,3,FALSE)</f>
        <v>#N/A</v>
      </c>
      <c r="Q306" s="49">
        <f>IF('Baby Growth Tracker'!$C$5="Male",Table!AJ306,Table!BB306)</f>
        <v>83.950679499591701</v>
      </c>
      <c r="R306" s="49">
        <f>IF('Baby Growth Tracker'!$C$5="Male",Table!AK306,Table!BC306)</f>
        <v>84.835240139538612</v>
      </c>
      <c r="S306" s="49">
        <f>IF('Baby Growth Tracker'!$C$5="Male",Table!AL306,Table!BD306)</f>
        <v>86.200557104182266</v>
      </c>
      <c r="T306" s="49">
        <f>IF('Baby Growth Tracker'!$C$5="Male",Table!AM306,Table!BE306)</f>
        <v>88.490618751063565</v>
      </c>
      <c r="U306" s="49">
        <f>IF('Baby Growth Tracker'!$C$5="Male",Table!AN306,Table!BF306)</f>
        <v>91.047609266994073</v>
      </c>
      <c r="V306" s="49">
        <f>IF('Baby Growth Tracker'!$C$5="Male",Table!AO306,Table!BG306)</f>
        <v>93.617596273975693</v>
      </c>
      <c r="W306" s="49">
        <f>IF('Baby Growth Tracker'!$C$5="Male",Table!AP306,Table!BH306)</f>
        <v>95.941587367362629</v>
      </c>
      <c r="X306" s="49">
        <f>IF('Baby Growth Tracker'!$C$5="Male",Table!AQ306,Table!BI306)</f>
        <v>97.337291881041708</v>
      </c>
      <c r="Y306" s="49">
        <f>IF('Baby Growth Tracker'!$C$5="Male",Table!AR306,Table!BJ306)</f>
        <v>98.245633710074927</v>
      </c>
      <c r="Z306" s="49" t="e">
        <f t="shared" si="13"/>
        <v>#N/A</v>
      </c>
      <c r="AA306" s="49">
        <v>11.116549142999997</v>
      </c>
      <c r="AB306" s="49">
        <v>11.386330285</v>
      </c>
      <c r="AC306" s="49">
        <v>11.819902389999999</v>
      </c>
      <c r="AD306" s="49">
        <v>12.597333810999999</v>
      </c>
      <c r="AE306" s="49">
        <v>13.547312424999998</v>
      </c>
      <c r="AF306" s="49">
        <v>14.600204962999999</v>
      </c>
      <c r="AG306" s="49">
        <v>15.647977835000003</v>
      </c>
      <c r="AH306" s="49">
        <v>16.325732112000004</v>
      </c>
      <c r="AI306" s="49">
        <v>16.787983821999998</v>
      </c>
      <c r="AJ306" s="49">
        <v>85.184374119414699</v>
      </c>
      <c r="AK306" s="49">
        <v>86.022913141944855</v>
      </c>
      <c r="AL306" s="49">
        <v>87.327205063833134</v>
      </c>
      <c r="AM306" s="49">
        <v>89.542399518602195</v>
      </c>
      <c r="AN306" s="49">
        <v>92.05693303591606</v>
      </c>
      <c r="AO306" s="49">
        <v>94.628533553322313</v>
      </c>
      <c r="AP306" s="49">
        <v>96.992691504637605</v>
      </c>
      <c r="AQ306" s="49">
        <v>98.430373070699289</v>
      </c>
      <c r="AR306" s="49">
        <v>99.373286823952085</v>
      </c>
      <c r="AS306" s="53">
        <v>10.729452733263637</v>
      </c>
      <c r="AT306" s="53">
        <v>10.9741728177796</v>
      </c>
      <c r="AU306" s="53">
        <v>11.372564858214702</v>
      </c>
      <c r="AV306" s="53">
        <v>12.103642958591145</v>
      </c>
      <c r="AW306" s="53">
        <v>13.028701634909673</v>
      </c>
      <c r="AX306" s="53">
        <v>14.099113915285608</v>
      </c>
      <c r="AY306" s="53">
        <v>15.216714793246149</v>
      </c>
      <c r="AZ306" s="53">
        <v>15.970199477142824</v>
      </c>
      <c r="BA306" s="53">
        <v>16.498903101202917</v>
      </c>
      <c r="BB306" s="53">
        <v>83.950679499591701</v>
      </c>
      <c r="BC306" s="53">
        <v>84.835240139538612</v>
      </c>
      <c r="BD306" s="53">
        <v>86.200557104182266</v>
      </c>
      <c r="BE306" s="53">
        <v>88.490618751063565</v>
      </c>
      <c r="BF306" s="53">
        <v>91.047609266994073</v>
      </c>
      <c r="BG306" s="53">
        <v>93.617596273975693</v>
      </c>
      <c r="BH306" s="53">
        <v>95.941587367362629</v>
      </c>
      <c r="BI306" s="53">
        <v>97.337291881041708</v>
      </c>
      <c r="BJ306" s="53">
        <v>98.245633710074927</v>
      </c>
    </row>
    <row r="307" spans="1:62">
      <c r="A307" s="49" t="s">
        <v>11</v>
      </c>
      <c r="B307" s="54">
        <f t="shared" si="14"/>
        <v>915</v>
      </c>
      <c r="C307" s="50">
        <v>30.5</v>
      </c>
      <c r="D307" s="52" t="e">
        <f>VLOOKUP(Table!C307,'Baby Growth Tracker'!$D$14:$E$99,2,FALSE)</f>
        <v>#N/A</v>
      </c>
      <c r="E307" s="49">
        <f>IF('Baby Growth Tracker'!$C$5="Male",Table!AA307,Table!AS307)</f>
        <v>10.74078194</v>
      </c>
      <c r="F307" s="49">
        <f>IF('Baby Growth Tracker'!$C$5="Male",Table!AB307,Table!AT307)</f>
        <v>10.985812279999999</v>
      </c>
      <c r="G307" s="49">
        <f>IF('Baby Growth Tracker'!$C$5="Male",Table!AC307,Table!AU307)</f>
        <v>11.384743029999999</v>
      </c>
      <c r="H307" s="49">
        <f>IF('Baby Growth Tracker'!$C$5="Male",Table!AD307,Table!AV307)</f>
        <v>12.11691911</v>
      </c>
      <c r="I307" s="49">
        <f>IF('Baby Growth Tracker'!$C$5="Male",Table!AE307,Table!AW307)</f>
        <v>13.04357164</v>
      </c>
      <c r="J307" s="49">
        <f>IF('Baby Growth Tracker'!$C$5="Male",Table!AF307,Table!AX307)</f>
        <v>14.116113370000001</v>
      </c>
      <c r="K307" s="49">
        <f>IF('Baby Growth Tracker'!$C$5="Male",Table!AG307,Table!AY307)</f>
        <v>15.23626013</v>
      </c>
      <c r="L307" s="49">
        <f>IF('Baby Growth Tracker'!$C$5="Male",Table!AH307,Table!AZ307)</f>
        <v>15.991643359999999</v>
      </c>
      <c r="M307" s="49">
        <f>IF('Baby Growth Tracker'!$C$5="Male",Table!AI307,Table!BA307)</f>
        <v>16.521764690000001</v>
      </c>
      <c r="N307" s="49" t="e">
        <f t="shared" si="12"/>
        <v>#N/A</v>
      </c>
      <c r="O307" s="50">
        <v>30.5</v>
      </c>
      <c r="P307" s="52" t="e">
        <f>VLOOKUP(Table!O307,'Baby Growth Tracker'!$D$14:$F$99,3,FALSE)</f>
        <v>#N/A</v>
      </c>
      <c r="Q307" s="49">
        <f>IF('Baby Growth Tracker'!$C$5="Male",Table!AJ307,Table!BB307)</f>
        <v>84.029718171246387</v>
      </c>
      <c r="R307" s="49">
        <f>IF('Baby Growth Tracker'!$C$5="Male",Table!AK307,Table!BC307)</f>
        <v>84.914943892327329</v>
      </c>
      <c r="S307" s="49">
        <f>IF('Baby Growth Tracker'!$C$5="Male",Table!AL307,Table!BD307)</f>
        <v>86.281390268652331</v>
      </c>
      <c r="T307" s="49">
        <f>IF('Baby Growth Tracker'!$C$5="Male",Table!AM307,Table!BE307)</f>
        <v>88.573618816677481</v>
      </c>
      <c r="U307" s="49">
        <f>IF('Baby Growth Tracker'!$C$5="Male",Table!AN307,Table!BF307)</f>
        <v>91.133417221000002</v>
      </c>
      <c r="V307" s="49">
        <f>IF('Baby Growth Tracker'!$C$5="Male",Table!AO307,Table!BG307)</f>
        <v>93.706621197003926</v>
      </c>
      <c r="W307" s="49">
        <f>IF('Baby Growth Tracker'!$C$5="Male",Table!AP307,Table!BH307)</f>
        <v>96.033847317722064</v>
      </c>
      <c r="X307" s="49">
        <f>IF('Baby Growth Tracker'!$C$5="Male",Table!AQ307,Table!BI307)</f>
        <v>97.431638057457675</v>
      </c>
      <c r="Y307" s="49">
        <f>IF('Baby Growth Tracker'!$C$5="Male",Table!AR307,Table!BJ307)</f>
        <v>98.341393892265771</v>
      </c>
      <c r="Z307" s="49" t="e">
        <f t="shared" si="13"/>
        <v>#N/A</v>
      </c>
      <c r="AA307" s="49">
        <v>11.12786972</v>
      </c>
      <c r="AB307" s="49">
        <v>11.397819699999999</v>
      </c>
      <c r="AC307" s="49">
        <v>11.831704500000001</v>
      </c>
      <c r="AD307" s="49">
        <v>12.60982671</v>
      </c>
      <c r="AE307" s="49">
        <v>13.56088113</v>
      </c>
      <c r="AF307" s="49">
        <v>14.61526973</v>
      </c>
      <c r="AG307" s="49">
        <v>15.66485286</v>
      </c>
      <c r="AH307" s="49">
        <v>16.343950240000002</v>
      </c>
      <c r="AI307" s="49">
        <v>16.80719582</v>
      </c>
      <c r="AJ307" s="49">
        <v>85.255886916182135</v>
      </c>
      <c r="AK307" s="49">
        <v>86.094517446831645</v>
      </c>
      <c r="AL307" s="49">
        <v>87.399174766839806</v>
      </c>
      <c r="AM307" s="49">
        <v>89.61559786982572</v>
      </c>
      <c r="AN307" s="49">
        <v>92.132423789000001</v>
      </c>
      <c r="AO307" s="49">
        <v>94.707316535415785</v>
      </c>
      <c r="AP307" s="49">
        <v>97.075311104913411</v>
      </c>
      <c r="AQ307" s="49">
        <v>98.515691042050634</v>
      </c>
      <c r="AR307" s="49">
        <v>99.460520266677037</v>
      </c>
      <c r="AS307" s="53">
        <v>10.74078194</v>
      </c>
      <c r="AT307" s="53">
        <v>10.985812279999999</v>
      </c>
      <c r="AU307" s="53">
        <v>11.384743029999999</v>
      </c>
      <c r="AV307" s="53">
        <v>12.11691911</v>
      </c>
      <c r="AW307" s="53">
        <v>13.04357164</v>
      </c>
      <c r="AX307" s="53">
        <v>14.116113370000001</v>
      </c>
      <c r="AY307" s="53">
        <v>15.23626013</v>
      </c>
      <c r="AZ307" s="53">
        <v>15.991643359999999</v>
      </c>
      <c r="BA307" s="53">
        <v>16.521764690000001</v>
      </c>
      <c r="BB307" s="53">
        <v>84.029718171246387</v>
      </c>
      <c r="BC307" s="53">
        <v>84.914943892327329</v>
      </c>
      <c r="BD307" s="53">
        <v>86.281390268652331</v>
      </c>
      <c r="BE307" s="53">
        <v>88.573618816677481</v>
      </c>
      <c r="BF307" s="53">
        <v>91.133417221000002</v>
      </c>
      <c r="BG307" s="53">
        <v>93.706621197003926</v>
      </c>
      <c r="BH307" s="53">
        <v>96.033847317722064</v>
      </c>
      <c r="BI307" s="53">
        <v>97.431638057457675</v>
      </c>
      <c r="BJ307" s="53">
        <v>98.341393892265771</v>
      </c>
    </row>
    <row r="308" spans="1:62">
      <c r="B308" s="54">
        <f t="shared" si="14"/>
        <v>918</v>
      </c>
      <c r="C308" s="50">
        <v>30.6</v>
      </c>
      <c r="D308" s="52" t="e">
        <f>VLOOKUP(Table!C308,'Baby Growth Tracker'!$D$14:$E$99,2,FALSE)</f>
        <v>#N/A</v>
      </c>
      <c r="E308" s="49">
        <f>IF('Baby Growth Tracker'!$C$5="Male",Table!AA308,Table!AS308)</f>
        <v>10.751638720999999</v>
      </c>
      <c r="F308" s="49">
        <f>IF('Baby Growth Tracker'!$C$5="Male",Table!AB308,Table!AT308)</f>
        <v>10.997019676999999</v>
      </c>
      <c r="G308" s="49">
        <f>IF('Baby Growth Tracker'!$C$5="Male",Table!AC308,Table!AU308)</f>
        <v>11.396556568999999</v>
      </c>
      <c r="H308" s="49">
        <f>IF('Baby Growth Tracker'!$C$5="Male",Table!AD308,Table!AV308)</f>
        <v>12.129962041999999</v>
      </c>
      <c r="I308" s="49">
        <f>IF('Baby Growth Tracker'!$C$5="Male",Table!AE308,Table!AW308)</f>
        <v>13.058395302999999</v>
      </c>
      <c r="J308" s="49">
        <f>IF('Baby Growth Tracker'!$C$5="Male",Table!AF308,Table!AX308)</f>
        <v>14.133324529000001</v>
      </c>
      <c r="K308" s="49">
        <f>IF('Baby Growth Tracker'!$C$5="Male",Table!AG308,Table!AY308)</f>
        <v>15.256353364999999</v>
      </c>
      <c r="L308" s="49">
        <f>IF('Baby Growth Tracker'!$C$5="Male",Table!AH308,Table!AZ308)</f>
        <v>16.013911416999999</v>
      </c>
      <c r="M308" s="49">
        <f>IF('Baby Growth Tracker'!$C$5="Male",Table!AI308,Table!BA308)</f>
        <v>16.545672781</v>
      </c>
      <c r="N308" s="49" t="e">
        <f t="shared" si="12"/>
        <v>#N/A</v>
      </c>
      <c r="O308" s="50">
        <v>30.6</v>
      </c>
      <c r="P308" s="52" t="e">
        <f>VLOOKUP(Table!O308,'Baby Growth Tracker'!$D$14:$F$99,3,FALSE)</f>
        <v>#N/A</v>
      </c>
      <c r="Q308" s="49">
        <f>IF('Baby Growth Tracker'!$C$5="Male",Table!AJ308,Table!BB308)</f>
        <v>84.096583070091555</v>
      </c>
      <c r="R308" s="49">
        <f>IF('Baby Growth Tracker'!$C$5="Male",Table!AK308,Table!BC308)</f>
        <v>84.982258389154026</v>
      </c>
      <c r="S308" s="49">
        <f>IF('Baby Growth Tracker'!$C$5="Male",Table!AL308,Table!BD308)</f>
        <v>86.349493319344788</v>
      </c>
      <c r="T308" s="49">
        <f>IF('Baby Growth Tracker'!$C$5="Male",Table!AM308,Table!BE308)</f>
        <v>88.643299225001485</v>
      </c>
      <c r="U308" s="49">
        <f>IF('Baby Growth Tracker'!$C$5="Male",Table!AN308,Table!BF308)</f>
        <v>91.205229859200003</v>
      </c>
      <c r="V308" s="49">
        <f>IF('Baby Growth Tracker'!$C$5="Male",Table!AO308,Table!BG308)</f>
        <v>93.780963859210686</v>
      </c>
      <c r="W308" s="49">
        <f>IF('Baby Growth Tracker'!$C$5="Male",Table!AP308,Table!BH308)</f>
        <v>96.110805595810945</v>
      </c>
      <c r="X308" s="49">
        <f>IF('Baby Growth Tracker'!$C$5="Male",Table!AQ308,Table!BI308)</f>
        <v>97.510314459323666</v>
      </c>
      <c r="Y308" s="49">
        <f>IF('Baby Growth Tracker'!$C$5="Male",Table!AR308,Table!BJ308)</f>
        <v>98.421247169350295</v>
      </c>
      <c r="Z308" s="49" t="e">
        <f t="shared" si="13"/>
        <v>#N/A</v>
      </c>
      <c r="AA308" s="49">
        <v>11.139217499999999</v>
      </c>
      <c r="AB308" s="49">
        <v>11.409337696</v>
      </c>
      <c r="AC308" s="49">
        <v>11.843539485000001</v>
      </c>
      <c r="AD308" s="49">
        <v>12.622367455999999</v>
      </c>
      <c r="AE308" s="49">
        <v>13.574530875000001</v>
      </c>
      <c r="AF308" s="49">
        <v>14.630475144</v>
      </c>
      <c r="AG308" s="49">
        <v>15.681955882</v>
      </c>
      <c r="AH308" s="49">
        <v>16.362469778000001</v>
      </c>
      <c r="AI308" s="49">
        <v>16.826767623999999</v>
      </c>
      <c r="AJ308" s="49">
        <v>85.322592184412386</v>
      </c>
      <c r="AK308" s="49">
        <v>86.161199594646746</v>
      </c>
      <c r="AL308" s="49">
        <v>87.465980278424439</v>
      </c>
      <c r="AM308" s="49">
        <v>89.683058259684771</v>
      </c>
      <c r="AN308" s="49">
        <v>92.201308577399999</v>
      </c>
      <c r="AO308" s="49">
        <v>94.778408766388381</v>
      </c>
      <c r="AP308" s="49">
        <v>97.149103654527622</v>
      </c>
      <c r="AQ308" s="49">
        <v>98.591440315546123</v>
      </c>
      <c r="AR308" s="49">
        <v>99.537682151277878</v>
      </c>
      <c r="AS308" s="53">
        <v>10.751638720999999</v>
      </c>
      <c r="AT308" s="53">
        <v>10.997019676999999</v>
      </c>
      <c r="AU308" s="53">
        <v>11.396556568999999</v>
      </c>
      <c r="AV308" s="53">
        <v>12.129962041999999</v>
      </c>
      <c r="AW308" s="53">
        <v>13.058395302999999</v>
      </c>
      <c r="AX308" s="53">
        <v>14.133324529000001</v>
      </c>
      <c r="AY308" s="53">
        <v>15.256353364999999</v>
      </c>
      <c r="AZ308" s="53">
        <v>16.013911416999999</v>
      </c>
      <c r="BA308" s="53">
        <v>16.545672781</v>
      </c>
      <c r="BB308" s="53">
        <v>84.096583070091555</v>
      </c>
      <c r="BC308" s="53">
        <v>84.982258389154026</v>
      </c>
      <c r="BD308" s="53">
        <v>86.349493319344788</v>
      </c>
      <c r="BE308" s="53">
        <v>88.643299225001485</v>
      </c>
      <c r="BF308" s="53">
        <v>91.205229859200003</v>
      </c>
      <c r="BG308" s="53">
        <v>93.780963859210686</v>
      </c>
      <c r="BH308" s="53">
        <v>96.110805595810945</v>
      </c>
      <c r="BI308" s="53">
        <v>97.510314459323666</v>
      </c>
      <c r="BJ308" s="53">
        <v>98.421247169350295</v>
      </c>
    </row>
    <row r="309" spans="1:62">
      <c r="B309" s="54">
        <f t="shared" si="14"/>
        <v>921</v>
      </c>
      <c r="C309" s="50">
        <v>30.7</v>
      </c>
      <c r="D309" s="52" t="e">
        <f>VLOOKUP(Table!C309,'Baby Growth Tracker'!$D$14:$E$99,2,FALSE)</f>
        <v>#N/A</v>
      </c>
      <c r="E309" s="49">
        <f>IF('Baby Growth Tracker'!$C$5="Male",Table!AA309,Table!AS309)</f>
        <v>10.7624885191</v>
      </c>
      <c r="F309" s="49">
        <f>IF('Baby Growth Tracker'!$C$5="Male",Table!AB309,Table!AT309)</f>
        <v>11.008220918799999</v>
      </c>
      <c r="G309" s="49">
        <f>IF('Baby Growth Tracker'!$C$5="Male",Table!AC309,Table!AU309)</f>
        <v>11.4083653396</v>
      </c>
      <c r="H309" s="49">
        <f>IF('Baby Growth Tracker'!$C$5="Male",Table!AD309,Table!AV309)</f>
        <v>12.143002922099999</v>
      </c>
      <c r="I309" s="49">
        <f>IF('Baby Growth Tracker'!$C$5="Male",Table!AE309,Table!AW309)</f>
        <v>13.073220810399999</v>
      </c>
      <c r="J309" s="49">
        <f>IF('Baby Growth Tracker'!$C$5="Male",Table!AF309,Table!AX309)</f>
        <v>14.150542971700002</v>
      </c>
      <c r="K309" s="49">
        <f>IF('Baby Growth Tracker'!$C$5="Male",Table!AG309,Table!AY309)</f>
        <v>15.276461052899998</v>
      </c>
      <c r="L309" s="49">
        <f>IF('Baby Growth Tracker'!$C$5="Male",Table!AH309,Table!AZ309)</f>
        <v>16.036199871899999</v>
      </c>
      <c r="M309" s="49">
        <f>IF('Baby Growth Tracker'!$C$5="Male",Table!AI309,Table!BA309)</f>
        <v>16.5696060818</v>
      </c>
      <c r="N309" s="49" t="e">
        <f t="shared" si="12"/>
        <v>#N/A</v>
      </c>
      <c r="O309" s="50">
        <v>30.7</v>
      </c>
      <c r="P309" s="52" t="e">
        <f>VLOOKUP(Table!O309,'Baby Growth Tracker'!$D$14:$F$99,3,FALSE)</f>
        <v>#N/A</v>
      </c>
      <c r="Q309" s="49">
        <f>IF('Baby Growth Tracker'!$C$5="Male",Table!AJ309,Table!BB309)</f>
        <v>84.163176499496473</v>
      </c>
      <c r="R309" s="49">
        <f>IF('Baby Growth Tracker'!$C$5="Male",Table!AK309,Table!BC309)</f>
        <v>85.049298404920151</v>
      </c>
      <c r="S309" s="49">
        <f>IF('Baby Growth Tracker'!$C$5="Male",Table!AL309,Table!BD309)</f>
        <v>86.417316872997574</v>
      </c>
      <c r="T309" s="49">
        <f>IF('Baby Growth Tracker'!$C$5="Male",Table!AM309,Table!BE309)</f>
        <v>88.712690822481463</v>
      </c>
      <c r="U309" s="49">
        <f>IF('Baby Growth Tracker'!$C$5="Male",Table!AN309,Table!BF309)</f>
        <v>91.27674214951</v>
      </c>
      <c r="V309" s="49">
        <f>IF('Baby Growth Tracker'!$C$5="Male",Table!AO309,Table!BG309)</f>
        <v>93.854993602665218</v>
      </c>
      <c r="W309" s="49">
        <f>IF('Baby Growth Tracker'!$C$5="Male",Table!AP309,Table!BH309)</f>
        <v>96.187438936466009</v>
      </c>
      <c r="X309" s="49">
        <f>IF('Baby Growth Tracker'!$C$5="Male",Table!AQ309,Table!BI309)</f>
        <v>97.588658477982918</v>
      </c>
      <c r="Y309" s="49">
        <f>IF('Baby Growth Tracker'!$C$5="Male",Table!AR309,Table!BJ309)</f>
        <v>98.500763145264415</v>
      </c>
      <c r="Z309" s="49" t="e">
        <f t="shared" si="13"/>
        <v>#N/A</v>
      </c>
      <c r="AA309" s="49">
        <v>11.150565279999999</v>
      </c>
      <c r="AB309" s="49">
        <v>11.420855692</v>
      </c>
      <c r="AC309" s="49">
        <v>11.855374470000001</v>
      </c>
      <c r="AD309" s="49">
        <v>12.634908201999998</v>
      </c>
      <c r="AE309" s="49">
        <v>13.588180620000001</v>
      </c>
      <c r="AF309" s="49">
        <v>14.645680558</v>
      </c>
      <c r="AG309" s="49">
        <v>15.699058904000001</v>
      </c>
      <c r="AH309" s="49">
        <v>16.380989316000001</v>
      </c>
      <c r="AI309" s="49">
        <v>16.846339427999997</v>
      </c>
      <c r="AJ309" s="49">
        <v>85.389198380945359</v>
      </c>
      <c r="AK309" s="49">
        <v>86.227779997172661</v>
      </c>
      <c r="AL309" s="49">
        <v>87.532678674558383</v>
      </c>
      <c r="AM309" s="49">
        <v>89.750399303595984</v>
      </c>
      <c r="AN309" s="49">
        <v>92.270055964799994</v>
      </c>
      <c r="AO309" s="49">
        <v>94.849341307502272</v>
      </c>
      <c r="AP309" s="49">
        <v>97.222713308590286</v>
      </c>
      <c r="AQ309" s="49">
        <v>98.666991589398691</v>
      </c>
      <c r="AR309" s="49">
        <v>99.614635807900157</v>
      </c>
      <c r="AS309" s="53">
        <v>10.7624885191</v>
      </c>
      <c r="AT309" s="53">
        <v>11.008220918799999</v>
      </c>
      <c r="AU309" s="53">
        <v>11.4083653396</v>
      </c>
      <c r="AV309" s="53">
        <v>12.143002922099999</v>
      </c>
      <c r="AW309" s="53">
        <v>13.073220810399999</v>
      </c>
      <c r="AX309" s="53">
        <v>14.150542971700002</v>
      </c>
      <c r="AY309" s="53">
        <v>15.276461052899998</v>
      </c>
      <c r="AZ309" s="53">
        <v>16.036199871899999</v>
      </c>
      <c r="BA309" s="53">
        <v>16.5696060818</v>
      </c>
      <c r="BB309" s="53">
        <v>84.163176499496473</v>
      </c>
      <c r="BC309" s="53">
        <v>85.049298404920151</v>
      </c>
      <c r="BD309" s="53">
        <v>86.417316872997574</v>
      </c>
      <c r="BE309" s="53">
        <v>88.712690822481463</v>
      </c>
      <c r="BF309" s="53">
        <v>91.27674214951</v>
      </c>
      <c r="BG309" s="53">
        <v>93.854993602665218</v>
      </c>
      <c r="BH309" s="53">
        <v>96.187438936466009</v>
      </c>
      <c r="BI309" s="53">
        <v>97.588658477982918</v>
      </c>
      <c r="BJ309" s="53">
        <v>98.500763145264415</v>
      </c>
    </row>
    <row r="310" spans="1:62">
      <c r="B310" s="54">
        <f t="shared" si="14"/>
        <v>924</v>
      </c>
      <c r="C310" s="50">
        <v>30.8</v>
      </c>
      <c r="D310" s="52" t="e">
        <f>VLOOKUP(Table!C310,'Baby Growth Tracker'!$D$14:$E$99,2,FALSE)</f>
        <v>#N/A</v>
      </c>
      <c r="E310" s="49">
        <f>IF('Baby Growth Tracker'!$C$5="Male",Table!AA310,Table!AS310)</f>
        <v>10.77333169057</v>
      </c>
      <c r="F310" s="49">
        <f>IF('Baby Growth Tracker'!$C$5="Male",Table!AB310,Table!AT310)</f>
        <v>11.01941635533</v>
      </c>
      <c r="G310" s="49">
        <f>IF('Baby Growth Tracker'!$C$5="Male",Table!AC310,Table!AU310)</f>
        <v>11.420169681459999</v>
      </c>
      <c r="H310" s="49">
        <f>IF('Baby Growth Tracker'!$C$5="Male",Table!AD310,Table!AV310)</f>
        <v>12.156042071489999</v>
      </c>
      <c r="I310" s="49">
        <f>IF('Baby Growth Tracker'!$C$5="Male",Table!AE310,Table!AW310)</f>
        <v>13.08804846092</v>
      </c>
      <c r="J310" s="49">
        <f>IF('Baby Growth Tracker'!$C$5="Male",Table!AF310,Table!AX310)</f>
        <v>14.167768972850002</v>
      </c>
      <c r="K310" s="49">
        <f>IF('Baby Growth Tracker'!$C$5="Male",Table!AG310,Table!AY310)</f>
        <v>15.296583447419998</v>
      </c>
      <c r="L310" s="49">
        <f>IF('Baby Growth Tracker'!$C$5="Male",Table!AH310,Table!AZ310)</f>
        <v>16.05850896798</v>
      </c>
      <c r="M310" s="49">
        <f>IF('Baby Growth Tracker'!$C$5="Male",Table!AI310,Table!BA310)</f>
        <v>16.593564830879998</v>
      </c>
      <c r="N310" s="49" t="e">
        <f t="shared" si="12"/>
        <v>#N/A</v>
      </c>
      <c r="O310" s="50">
        <v>30.8</v>
      </c>
      <c r="P310" s="52" t="e">
        <f>VLOOKUP(Table!O310,'Baby Growth Tracker'!$D$14:$F$99,3,FALSE)</f>
        <v>#N/A</v>
      </c>
      <c r="Q310" s="49">
        <f>IF('Baby Growth Tracker'!$C$5="Male",Table!AJ310,Table!BB310)</f>
        <v>84.229498369147564</v>
      </c>
      <c r="R310" s="49">
        <f>IF('Baby Growth Tracker'!$C$5="Male",Table!AK310,Table!BC310)</f>
        <v>85.116063989420354</v>
      </c>
      <c r="S310" s="49">
        <f>IF('Baby Growth Tracker'!$C$5="Male",Table!AL310,Table!BD310)</f>
        <v>86.484861183410359</v>
      </c>
      <c r="T310" s="49">
        <f>IF('Baby Growth Tracker'!$C$5="Male",Table!AM310,Table!BE310)</f>
        <v>88.781794170655758</v>
      </c>
      <c r="U310" s="49">
        <f>IF('Baby Growth Tracker'!$C$5="Male",Table!AN310,Table!BF310)</f>
        <v>91.347954944215005</v>
      </c>
      <c r="V310" s="49">
        <f>IF('Baby Growth Tracker'!$C$5="Male",Table!AO310,Table!BG310)</f>
        <v>93.928711513684476</v>
      </c>
      <c r="W310" s="49">
        <f>IF('Baby Growth Tracker'!$C$5="Male",Table!AP310,Table!BH310)</f>
        <v>96.263748586002265</v>
      </c>
      <c r="X310" s="49">
        <f>IF('Baby Growth Tracker'!$C$5="Male",Table!AQ310,Table!BI310)</f>
        <v>97.666671431833493</v>
      </c>
      <c r="Y310" s="49">
        <f>IF('Baby Growth Tracker'!$C$5="Male",Table!AR310,Table!BJ310)</f>
        <v>98.579943175533984</v>
      </c>
      <c r="Z310" s="49" t="e">
        <f t="shared" si="13"/>
        <v>#N/A</v>
      </c>
      <c r="AA310" s="49">
        <v>11.161913059999998</v>
      </c>
      <c r="AB310" s="49">
        <v>11.432373688</v>
      </c>
      <c r="AC310" s="49">
        <v>11.867209455000001</v>
      </c>
      <c r="AD310" s="49">
        <v>12.647448947999997</v>
      </c>
      <c r="AE310" s="49">
        <v>13.601830365000001</v>
      </c>
      <c r="AF310" s="49">
        <v>14.660885972000001</v>
      </c>
      <c r="AG310" s="49">
        <v>15.716161926000002</v>
      </c>
      <c r="AH310" s="49">
        <v>16.399508854</v>
      </c>
      <c r="AI310" s="49">
        <v>16.865911231999995</v>
      </c>
      <c r="AJ310" s="49">
        <v>85.455706095068422</v>
      </c>
      <c r="AK310" s="49">
        <v>86.294259228148661</v>
      </c>
      <c r="AL310" s="49">
        <v>87.599270524034594</v>
      </c>
      <c r="AM310" s="49">
        <v>89.817621610449521</v>
      </c>
      <c r="AN310" s="49">
        <v>92.338666669517991</v>
      </c>
      <c r="AO310" s="49">
        <v>94.920115047294601</v>
      </c>
      <c r="AP310" s="49">
        <v>97.296141154705808</v>
      </c>
      <c r="AQ310" s="49">
        <v>98.742346088973662</v>
      </c>
      <c r="AR310" s="49">
        <v>99.691382558267634</v>
      </c>
      <c r="AS310" s="53">
        <v>10.77333169057</v>
      </c>
      <c r="AT310" s="53">
        <v>11.01941635533</v>
      </c>
      <c r="AU310" s="53">
        <v>11.420169681459999</v>
      </c>
      <c r="AV310" s="53">
        <v>12.156042071489999</v>
      </c>
      <c r="AW310" s="53">
        <v>13.08804846092</v>
      </c>
      <c r="AX310" s="53">
        <v>14.167768972850002</v>
      </c>
      <c r="AY310" s="53">
        <v>15.296583447419998</v>
      </c>
      <c r="AZ310" s="53">
        <v>16.05850896798</v>
      </c>
      <c r="BA310" s="53">
        <v>16.593564830879998</v>
      </c>
      <c r="BB310" s="53">
        <v>84.229498369147564</v>
      </c>
      <c r="BC310" s="53">
        <v>85.116063989420354</v>
      </c>
      <c r="BD310" s="53">
        <v>86.484861183410359</v>
      </c>
      <c r="BE310" s="53">
        <v>88.781794170655758</v>
      </c>
      <c r="BF310" s="53">
        <v>91.347954944215005</v>
      </c>
      <c r="BG310" s="53">
        <v>93.928711513684476</v>
      </c>
      <c r="BH310" s="53">
        <v>96.263748586002265</v>
      </c>
      <c r="BI310" s="53">
        <v>97.666671431833493</v>
      </c>
      <c r="BJ310" s="53">
        <v>98.579943175533984</v>
      </c>
    </row>
    <row r="311" spans="1:62">
      <c r="B311" s="54">
        <f t="shared" si="14"/>
        <v>927</v>
      </c>
      <c r="C311" s="50">
        <v>30.9</v>
      </c>
      <c r="D311" s="52" t="e">
        <f>VLOOKUP(Table!C311,'Baby Growth Tracker'!$D$14:$E$99,2,FALSE)</f>
        <v>#N/A</v>
      </c>
      <c r="E311" s="49">
        <f>IF('Baby Growth Tracker'!$C$5="Male",Table!AA311,Table!AS311)</f>
        <v>10.784168587606001</v>
      </c>
      <c r="F311" s="49">
        <f>IF('Baby Growth Tracker'!$C$5="Male",Table!AB311,Table!AT311)</f>
        <v>11.030606332401</v>
      </c>
      <c r="G311" s="49">
        <f>IF('Baby Growth Tracker'!$C$5="Male",Table!AC311,Table!AU311)</f>
        <v>11.431969930052999</v>
      </c>
      <c r="H311" s="49">
        <f>IF('Baby Growth Tracker'!$C$5="Male",Table!AD311,Table!AV311)</f>
        <v>12.169079807030998</v>
      </c>
      <c r="I311" s="49">
        <f>IF('Baby Growth Tracker'!$C$5="Male",Table!AE311,Table!AW311)</f>
        <v>13.102878548758</v>
      </c>
      <c r="J311" s="49">
        <f>IF('Baby Growth Tracker'!$C$5="Male",Table!AF311,Table!AX311)</f>
        <v>14.185002802440001</v>
      </c>
      <c r="K311" s="49">
        <f>IF('Baby Growth Tracker'!$C$5="Male",Table!AG311,Table!AY311)</f>
        <v>15.316720797265997</v>
      </c>
      <c r="L311" s="49">
        <f>IF('Baby Growth Tracker'!$C$5="Male",Table!AH311,Table!AZ311)</f>
        <v>16.080838943334001</v>
      </c>
      <c r="M311" s="49">
        <f>IF('Baby Growth Tracker'!$C$5="Male",Table!AI311,Table!BA311)</f>
        <v>16.617549261420997</v>
      </c>
      <c r="N311" s="49" t="e">
        <f t="shared" si="12"/>
        <v>#N/A</v>
      </c>
      <c r="O311" s="50">
        <v>30.9</v>
      </c>
      <c r="P311" s="52" t="e">
        <f>VLOOKUP(Table!O311,'Baby Growth Tracker'!$D$14:$F$99,3,FALSE)</f>
        <v>#N/A</v>
      </c>
      <c r="Q311" s="49">
        <f>IF('Baby Growth Tracker'!$C$5="Male",Table!AJ311,Table!BB311)</f>
        <v>84.295548648490467</v>
      </c>
      <c r="R311" s="49">
        <f>IF('Baby Growth Tracker'!$C$5="Male",Table!AK311,Table!BC311)</f>
        <v>85.182555247741675</v>
      </c>
      <c r="S311" s="49">
        <f>IF('Baby Growth Tracker'!$C$5="Male",Table!AL311,Table!BD311)</f>
        <v>86.55212655343324</v>
      </c>
      <c r="T311" s="49">
        <f>IF('Baby Growth Tracker'!$C$5="Male",Table!AM311,Table!BE311)</f>
        <v>88.850609871384606</v>
      </c>
      <c r="U311" s="49">
        <f>IF('Baby Growth Tracker'!$C$5="Male",Table!AN311,Table!BF311)</f>
        <v>91.418869128676008</v>
      </c>
      <c r="V311" s="49">
        <f>IF('Baby Growth Tracker'!$C$5="Male",Table!AO311,Table!BG311)</f>
        <v>94.002118706934183</v>
      </c>
      <c r="W311" s="49">
        <f>IF('Baby Growth Tracker'!$C$5="Male",Table!AP311,Table!BH311)</f>
        <v>96.339735816923863</v>
      </c>
      <c r="X311" s="49">
        <f>IF('Baby Growth Tracker'!$C$5="Male",Table!AQ311,Table!BI311)</f>
        <v>97.744354665095713</v>
      </c>
      <c r="Y311" s="49">
        <f>IF('Baby Growth Tracker'!$C$5="Male",Table!AR311,Table!BJ311)</f>
        <v>98.658788641632725</v>
      </c>
      <c r="Z311" s="49" t="e">
        <f t="shared" si="13"/>
        <v>#N/A</v>
      </c>
      <c r="AA311" s="49">
        <v>11.173260839999998</v>
      </c>
      <c r="AB311" s="49">
        <v>11.443891684</v>
      </c>
      <c r="AC311" s="49">
        <v>11.879044440000001</v>
      </c>
      <c r="AD311" s="49">
        <v>12.659989693999997</v>
      </c>
      <c r="AE311" s="49">
        <v>13.615480110000002</v>
      </c>
      <c r="AF311" s="49">
        <v>14.676091386000001</v>
      </c>
      <c r="AG311" s="49">
        <v>15.733264948000002</v>
      </c>
      <c r="AH311" s="49">
        <v>16.418028392</v>
      </c>
      <c r="AI311" s="49">
        <v>16.885483035999993</v>
      </c>
      <c r="AJ311" s="49">
        <v>85.522115911062897</v>
      </c>
      <c r="AK311" s="49">
        <v>86.360637856944564</v>
      </c>
      <c r="AL311" s="49">
        <v>87.665756392069198</v>
      </c>
      <c r="AM311" s="49">
        <v>89.884725786504589</v>
      </c>
      <c r="AN311" s="49">
        <v>92.407141407995397</v>
      </c>
      <c r="AO311" s="49">
        <v>94.990730873191879</v>
      </c>
      <c r="AP311" s="49">
        <v>97.369388280343458</v>
      </c>
      <c r="AQ311" s="49">
        <v>98.817505040319759</v>
      </c>
      <c r="AR311" s="49">
        <v>99.767923725444163</v>
      </c>
      <c r="AS311" s="53">
        <v>10.784168587606001</v>
      </c>
      <c r="AT311" s="53">
        <v>11.030606332401</v>
      </c>
      <c r="AU311" s="53">
        <v>11.431969930052999</v>
      </c>
      <c r="AV311" s="53">
        <v>12.169079807030998</v>
      </c>
      <c r="AW311" s="53">
        <v>13.102878548758</v>
      </c>
      <c r="AX311" s="53">
        <v>14.185002802440001</v>
      </c>
      <c r="AY311" s="53">
        <v>15.316720797265997</v>
      </c>
      <c r="AZ311" s="53">
        <v>16.080838943334001</v>
      </c>
      <c r="BA311" s="53">
        <v>16.617549261420997</v>
      </c>
      <c r="BB311" s="53">
        <v>84.295548648490467</v>
      </c>
      <c r="BC311" s="53">
        <v>85.182555247741675</v>
      </c>
      <c r="BD311" s="53">
        <v>86.55212655343324</v>
      </c>
      <c r="BE311" s="53">
        <v>88.850609871384606</v>
      </c>
      <c r="BF311" s="53">
        <v>91.418869128676008</v>
      </c>
      <c r="BG311" s="53">
        <v>94.002118706934183</v>
      </c>
      <c r="BH311" s="53">
        <v>96.339735816923863</v>
      </c>
      <c r="BI311" s="53">
        <v>97.744354665095713</v>
      </c>
      <c r="BJ311" s="53">
        <v>98.658788641632725</v>
      </c>
    </row>
    <row r="312" spans="1:62">
      <c r="A312" s="49" t="s">
        <v>11</v>
      </c>
      <c r="B312" s="54">
        <f t="shared" si="14"/>
        <v>930</v>
      </c>
      <c r="C312" s="50">
        <v>31</v>
      </c>
      <c r="D312" s="52" t="e">
        <f>VLOOKUP(Table!C312,'Baby Growth Tracker'!$D$14:$E$99,2,FALSE)</f>
        <v>#N/A</v>
      </c>
      <c r="E312" s="49">
        <f>IF('Baby Growth Tracker'!$C$5="Male",Table!AA312,Table!AS312)</f>
        <v>10.794999558348401</v>
      </c>
      <c r="F312" s="49">
        <f>IF('Baby Growth Tracker'!$C$5="Male",Table!AB312,Table!AT312)</f>
        <v>11.0417911917285</v>
      </c>
      <c r="G312" s="49">
        <f>IF('Baby Growth Tracker'!$C$5="Male",Table!AC312,Table!AU312)</f>
        <v>11.443766416694698</v>
      </c>
      <c r="H312" s="49">
        <f>IF('Baby Growth Tracker'!$C$5="Male",Table!AD312,Table!AV312)</f>
        <v>12.182116441296298</v>
      </c>
      <c r="I312" s="49">
        <f>IF('Baby Growth Tracker'!$C$5="Male",Table!AE312,Table!AW312)</f>
        <v>13.117711363641799</v>
      </c>
      <c r="J312" s="49">
        <f>IF('Baby Growth Tracker'!$C$5="Male",Table!AF312,Table!AX312)</f>
        <v>14.202244725758202</v>
      </c>
      <c r="K312" s="49">
        <f>IF('Baby Growth Tracker'!$C$5="Male",Table!AG312,Table!AY312)</f>
        <v>15.336873346187797</v>
      </c>
      <c r="L312" s="49">
        <f>IF('Baby Growth Tracker'!$C$5="Male",Table!AH312,Table!AZ312)</f>
        <v>16.103190030923599</v>
      </c>
      <c r="M312" s="49">
        <f>IF('Baby Growth Tracker'!$C$5="Male",Table!AI312,Table!BA312)</f>
        <v>16.641559601353297</v>
      </c>
      <c r="N312" s="49" t="e">
        <f t="shared" si="12"/>
        <v>#N/A</v>
      </c>
      <c r="O312" s="50">
        <v>31</v>
      </c>
      <c r="P312" s="52" t="e">
        <f>VLOOKUP(Table!O312,'Baby Growth Tracker'!$D$14:$F$99,3,FALSE)</f>
        <v>#N/A</v>
      </c>
      <c r="Q312" s="49">
        <f>IF('Baby Growth Tracker'!$C$5="Male",Table!AJ312,Table!BB312)</f>
        <v>84.36132736583248</v>
      </c>
      <c r="R312" s="49">
        <f>IF('Baby Growth Tracker'!$C$5="Male",Table!AK312,Table!BC312)</f>
        <v>85.24877233941649</v>
      </c>
      <c r="S312" s="49">
        <f>IF('Baby Growth Tracker'!$C$5="Male",Table!AL312,Table!BD312)</f>
        <v>86.619113334192306</v>
      </c>
      <c r="T312" s="49">
        <f>IF('Baby Growth Tracker'!$C$5="Male",Table!AM312,Table!BE312)</f>
        <v>88.919138566186277</v>
      </c>
      <c r="U312" s="49">
        <f>IF('Baby Growth Tracker'!$C$5="Male",Table!AN312,Table!BF312)</f>
        <v>91.489485620778879</v>
      </c>
      <c r="V312" s="49">
        <f>IF('Baby Growth Tracker'!$C$5="Male",Table!AO312,Table!BG312)</f>
        <v>94.075216324987579</v>
      </c>
      <c r="W312" s="49">
        <f>IF('Baby Growth Tracker'!$C$5="Male",Table!AP312,Table!BH312)</f>
        <v>96.415401927585577</v>
      </c>
      <c r="X312" s="49">
        <f>IF('Baby Growth Tracker'!$C$5="Male",Table!AQ312,Table!BI312)</f>
        <v>97.821709547539072</v>
      </c>
      <c r="Y312" s="49">
        <f>IF('Baby Growth Tracker'!$C$5="Male",Table!AR312,Table!BJ312)</f>
        <v>98.737300950753948</v>
      </c>
      <c r="Z312" s="49" t="e">
        <f t="shared" si="13"/>
        <v>#N/A</v>
      </c>
      <c r="AA312" s="49">
        <v>11.184608619999999</v>
      </c>
      <c r="AB312" s="49">
        <v>11.455409679999999</v>
      </c>
      <c r="AC312" s="49">
        <v>11.890879425000001</v>
      </c>
      <c r="AD312" s="49">
        <v>12.672530439999999</v>
      </c>
      <c r="AE312" s="49">
        <v>13.629129855</v>
      </c>
      <c r="AF312" s="49">
        <v>14.6912968</v>
      </c>
      <c r="AG312" s="49">
        <v>15.750367969999999</v>
      </c>
      <c r="AH312" s="49">
        <v>16.436547930000003</v>
      </c>
      <c r="AI312" s="49">
        <v>16.905054839999998</v>
      </c>
      <c r="AJ312" s="49">
        <v>85.588428408401626</v>
      </c>
      <c r="AK312" s="49">
        <v>86.426916448759684</v>
      </c>
      <c r="AL312" s="49">
        <v>87.732136840502065</v>
      </c>
      <c r="AM312" s="49">
        <v>89.951712435587865</v>
      </c>
      <c r="AN312" s="49">
        <v>92.47548089497954</v>
      </c>
      <c r="AO312" s="49">
        <v>95.06118967165547</v>
      </c>
      <c r="AP312" s="49">
        <v>97.442455772926408</v>
      </c>
      <c r="AQ312" s="49">
        <v>98.892469670212307</v>
      </c>
      <c r="AR312" s="49">
        <v>99.844260633841913</v>
      </c>
      <c r="AS312" s="53">
        <v>10.794999558348401</v>
      </c>
      <c r="AT312" s="53">
        <v>11.0417911917285</v>
      </c>
      <c r="AU312" s="53">
        <v>11.443766416694698</v>
      </c>
      <c r="AV312" s="53">
        <v>12.182116441296298</v>
      </c>
      <c r="AW312" s="53">
        <v>13.117711363641799</v>
      </c>
      <c r="AX312" s="53">
        <v>14.202244725758202</v>
      </c>
      <c r="AY312" s="53">
        <v>15.336873346187797</v>
      </c>
      <c r="AZ312" s="53">
        <v>16.103190030923599</v>
      </c>
      <c r="BA312" s="53">
        <v>16.641559601353297</v>
      </c>
      <c r="BB312" s="53">
        <v>84.36132736583248</v>
      </c>
      <c r="BC312" s="53">
        <v>85.24877233941649</v>
      </c>
      <c r="BD312" s="53">
        <v>86.619113334192306</v>
      </c>
      <c r="BE312" s="53">
        <v>88.919138566186277</v>
      </c>
      <c r="BF312" s="53">
        <v>91.489485620778879</v>
      </c>
      <c r="BG312" s="53">
        <v>94.075216324987579</v>
      </c>
      <c r="BH312" s="53">
        <v>96.415401927585577</v>
      </c>
      <c r="BI312" s="53">
        <v>97.821709547539072</v>
      </c>
      <c r="BJ312" s="53">
        <v>98.737300950753948</v>
      </c>
    </row>
    <row r="313" spans="1:62">
      <c r="B313" s="54">
        <f t="shared" si="14"/>
        <v>933</v>
      </c>
      <c r="C313" s="50">
        <v>31.1</v>
      </c>
      <c r="D313" s="52" t="e">
        <f>VLOOKUP(Table!C313,'Baby Growth Tracker'!$D$14:$E$99,2,FALSE)</f>
        <v>#N/A</v>
      </c>
      <c r="E313" s="49">
        <f>IF('Baby Growth Tracker'!$C$5="Male",Table!AA313,Table!AS313)</f>
        <v>10.805824946410691</v>
      </c>
      <c r="F313" s="49">
        <f>IF('Baby Growth Tracker'!$C$5="Male",Table!AB313,Table!AT313)</f>
        <v>11.05297127040954</v>
      </c>
      <c r="G313" s="49">
        <f>IF('Baby Growth Tracker'!$C$5="Male",Table!AC313,Table!AU313)</f>
        <v>11.455559467930739</v>
      </c>
      <c r="H313" s="49">
        <f>IF('Baby Growth Tracker'!$C$5="Male",Table!AD313,Table!AV313)</f>
        <v>12.195152281776448</v>
      </c>
      <c r="I313" s="49">
        <f>IF('Baby Growth Tracker'!$C$5="Male",Table!AE313,Table!AW313)</f>
        <v>13.13254718975208</v>
      </c>
      <c r="J313" s="49">
        <f>IF('Baby Growth Tracker'!$C$5="Male",Table!AF313,Table!AX313)</f>
        <v>14.219495001884152</v>
      </c>
      <c r="K313" s="49">
        <f>IF('Baby Growth Tracker'!$C$5="Male",Table!AG313,Table!AY313)</f>
        <v>15.357041330854347</v>
      </c>
      <c r="L313" s="49">
        <f>IF('Baby Growth Tracker'!$C$5="Male",Table!AH313,Table!AZ313)</f>
        <v>16.125562455908408</v>
      </c>
      <c r="M313" s="49">
        <f>IF('Baby Growth Tracker'!$C$5="Male",Table!AI313,Table!BA313)</f>
        <v>16.665596070228517</v>
      </c>
      <c r="N313" s="49" t="e">
        <f t="shared" si="12"/>
        <v>#N/A</v>
      </c>
      <c r="O313" s="50">
        <v>31.1</v>
      </c>
      <c r="P313" s="52" t="e">
        <f>VLOOKUP(Table!O313,'Baby Growth Tracker'!$D$14:$F$99,3,FALSE)</f>
        <v>#N/A</v>
      </c>
      <c r="Q313" s="49">
        <f>IF('Baby Growth Tracker'!$C$5="Male",Table!AJ313,Table!BB313)</f>
        <v>84.426834631726706</v>
      </c>
      <c r="R313" s="49">
        <f>IF('Baby Growth Tracker'!$C$5="Male",Table!AK313,Table!BC313)</f>
        <v>85.314715501845697</v>
      </c>
      <c r="S313" s="49">
        <f>IF('Baby Growth Tracker'!$C$5="Male",Table!AL313,Table!BD313)</f>
        <v>86.685821948616535</v>
      </c>
      <c r="T313" s="49">
        <f>IF('Baby Growth Tracker'!$C$5="Male",Table!AM313,Table!BE313)</f>
        <v>88.987380960054239</v>
      </c>
      <c r="U313" s="49">
        <f>IF('Baby Growth Tracker'!$C$5="Male",Table!AN313,Table!BF313)</f>
        <v>91.559805395244808</v>
      </c>
      <c r="V313" s="49">
        <f>IF('Baby Growth Tracker'!$C$5="Male",Table!AO313,Table!BG313)</f>
        <v>94.148005563306398</v>
      </c>
      <c r="W313" s="49">
        <f>IF('Baby Growth Tracker'!$C$5="Male",Table!AP313,Table!BH313)</f>
        <v>96.49074826792679</v>
      </c>
      <c r="X313" s="49">
        <f>IF('Baby Growth Tracker'!$C$5="Male",Table!AQ313,Table!BI313)</f>
        <v>97.898737500733802</v>
      </c>
      <c r="Y313" s="49">
        <f>IF('Baby Growth Tracker'!$C$5="Male",Table!AR313,Table!BJ313)</f>
        <v>98.815481562424708</v>
      </c>
      <c r="Z313" s="49" t="e">
        <f t="shared" si="13"/>
        <v>#N/A</v>
      </c>
      <c r="AA313" s="49">
        <v>11.195956399999998</v>
      </c>
      <c r="AB313" s="49">
        <v>11.466927675999999</v>
      </c>
      <c r="AC313" s="49">
        <v>11.902714410000002</v>
      </c>
      <c r="AD313" s="49">
        <v>12.685071186</v>
      </c>
      <c r="AE313" s="49">
        <v>13.642779600000001</v>
      </c>
      <c r="AF313" s="49">
        <v>14.706502214</v>
      </c>
      <c r="AG313" s="49">
        <v>15.767470992</v>
      </c>
      <c r="AH313" s="49">
        <v>16.455067468000003</v>
      </c>
      <c r="AI313" s="49">
        <v>16.924626644</v>
      </c>
      <c r="AJ313" s="49">
        <v>85.654644169717926</v>
      </c>
      <c r="AK313" s="49">
        <v>86.493095572884002</v>
      </c>
      <c r="AL313" s="49">
        <v>87.798412436568142</v>
      </c>
      <c r="AM313" s="49">
        <v>90.018582168869401</v>
      </c>
      <c r="AN313" s="49">
        <v>92.543685854612647</v>
      </c>
      <c r="AO313" s="49">
        <v>95.13149234075037</v>
      </c>
      <c r="AP313" s="49">
        <v>97.515344733832379</v>
      </c>
      <c r="AQ313" s="49">
        <v>98.967241221036716</v>
      </c>
      <c r="AR313" s="49">
        <v>99.920394624681904</v>
      </c>
      <c r="AS313" s="53">
        <v>10.805824946410691</v>
      </c>
      <c r="AT313" s="53">
        <v>11.05297127040954</v>
      </c>
      <c r="AU313" s="53">
        <v>11.455559467930739</v>
      </c>
      <c r="AV313" s="53">
        <v>12.195152281776448</v>
      </c>
      <c r="AW313" s="53">
        <v>13.13254718975208</v>
      </c>
      <c r="AX313" s="53">
        <v>14.219495001884152</v>
      </c>
      <c r="AY313" s="53">
        <v>15.357041330854347</v>
      </c>
      <c r="AZ313" s="53">
        <v>16.125562455908408</v>
      </c>
      <c r="BA313" s="53">
        <v>16.665596070228517</v>
      </c>
      <c r="BB313" s="53">
        <v>84.426834631726706</v>
      </c>
      <c r="BC313" s="53">
        <v>85.314715501845697</v>
      </c>
      <c r="BD313" s="53">
        <v>86.685821948616535</v>
      </c>
      <c r="BE313" s="53">
        <v>88.987380960054239</v>
      </c>
      <c r="BF313" s="53">
        <v>91.559805395244808</v>
      </c>
      <c r="BG313" s="53">
        <v>94.148005563306398</v>
      </c>
      <c r="BH313" s="53">
        <v>96.49074826792679</v>
      </c>
      <c r="BI313" s="53">
        <v>97.898737500733802</v>
      </c>
      <c r="BJ313" s="53">
        <v>98.815481562424708</v>
      </c>
    </row>
    <row r="314" spans="1:62">
      <c r="B314" s="54">
        <f t="shared" si="14"/>
        <v>936</v>
      </c>
      <c r="C314" s="50">
        <v>31.2</v>
      </c>
      <c r="D314" s="52" t="e">
        <f>VLOOKUP(Table!C314,'Baby Growth Tracker'!$D$14:$E$99,2,FALSE)</f>
        <v>#N/A</v>
      </c>
      <c r="E314" s="49">
        <f>IF('Baby Growth Tracker'!$C$5="Male",Table!AA314,Table!AS314)</f>
        <v>10.81664509009388</v>
      </c>
      <c r="F314" s="49">
        <f>IF('Baby Growth Tracker'!$C$5="Male",Table!AB314,Table!AT314)</f>
        <v>11.064146900051936</v>
      </c>
      <c r="G314" s="49">
        <f>IF('Baby Growth Tracker'!$C$5="Male",Table!AC314,Table!AU314)</f>
        <v>11.467349404519462</v>
      </c>
      <c r="H314" s="49">
        <f>IF('Baby Growth Tracker'!$C$5="Male",Table!AD314,Table!AV314)</f>
        <v>12.208187629565106</v>
      </c>
      <c r="I314" s="49">
        <f>IF('Baby Growth Tracker'!$C$5="Male",Table!AE314,Table!AW314)</f>
        <v>13.147386303953356</v>
      </c>
      <c r="J314" s="49">
        <f>IF('Baby Growth Tracker'!$C$5="Male",Table!AF314,Table!AX314)</f>
        <v>14.236753881230944</v>
      </c>
      <c r="K314" s="49">
        <f>IF('Baby Growth Tracker'!$C$5="Male",Table!AG314,Table!AY314)</f>
        <v>15.377224977410844</v>
      </c>
      <c r="L314" s="49">
        <f>IF('Baby Growth Tracker'!$C$5="Male",Table!AH314,Table!AZ314)</f>
        <v>16.147956431335743</v>
      </c>
      <c r="M314" s="49">
        <f>IF('Baby Growth Tracker'!$C$5="Male",Table!AI314,Table!BA314)</f>
        <v>16.689658874180299</v>
      </c>
      <c r="N314" s="49" t="e">
        <f t="shared" si="12"/>
        <v>#N/A</v>
      </c>
      <c r="O314" s="50">
        <v>31.2</v>
      </c>
      <c r="P314" s="52" t="e">
        <f>VLOOKUP(Table!O314,'Baby Growth Tracker'!$D$14:$F$99,3,FALSE)</f>
        <v>#N/A</v>
      </c>
      <c r="Q314" s="49">
        <f>IF('Baby Growth Tracker'!$C$5="Male",Table!AJ314,Table!BB314)</f>
        <v>84.492070676748952</v>
      </c>
      <c r="R314" s="49">
        <f>IF('Baby Growth Tracker'!$C$5="Male",Table!AK314,Table!BC314)</f>
        <v>85.380385088108667</v>
      </c>
      <c r="S314" s="49">
        <f>IF('Baby Growth Tracker'!$C$5="Male",Table!AL314,Table!BD314)</f>
        <v>86.752252929370215</v>
      </c>
      <c r="T314" s="49">
        <f>IF('Baby Growth Tracker'!$C$5="Male",Table!AM314,Table!BE314)</f>
        <v>89.055337859785595</v>
      </c>
      <c r="U314" s="49">
        <f>IF('Baby Growth Tracker'!$C$5="Male",Table!AN314,Table!BF314)</f>
        <v>91.629829522673148</v>
      </c>
      <c r="V314" s="49">
        <f>IF('Baby Growth Tracker'!$C$5="Male",Table!AO314,Table!BG314)</f>
        <v>94.220487710279599</v>
      </c>
      <c r="W314" s="49">
        <f>IF('Baby Growth Tracker'!$C$5="Male",Table!AP314,Table!BH314)</f>
        <v>96.565776280639966</v>
      </c>
      <c r="X314" s="49">
        <f>IF('Baby Growth Tracker'!$C$5="Male",Table!AQ314,Table!BI314)</f>
        <v>97.975440039998418</v>
      </c>
      <c r="Y314" s="49">
        <f>IF('Baby Growth Tracker'!$C$5="Male",Table!AR314,Table!BJ314)</f>
        <v>98.893332030999801</v>
      </c>
      <c r="Z314" s="49" t="e">
        <f t="shared" si="13"/>
        <v>#N/A</v>
      </c>
      <c r="AA314" s="49">
        <v>11.207304179999998</v>
      </c>
      <c r="AB314" s="49">
        <v>11.478445671999999</v>
      </c>
      <c r="AC314" s="49">
        <v>11.914549395000002</v>
      </c>
      <c r="AD314" s="49">
        <v>12.697611932000001</v>
      </c>
      <c r="AE314" s="49">
        <v>13.656429345000001</v>
      </c>
      <c r="AF314" s="49">
        <v>14.721707628000001</v>
      </c>
      <c r="AG314" s="49">
        <v>15.784574014</v>
      </c>
      <c r="AH314" s="49">
        <v>16.473587006000002</v>
      </c>
      <c r="AI314" s="49">
        <v>16.944198448000002</v>
      </c>
      <c r="AJ314" s="49">
        <v>85.720763793386553</v>
      </c>
      <c r="AK314" s="49">
        <v>86.559175815744737</v>
      </c>
      <c r="AL314" s="49">
        <v>87.864583766756667</v>
      </c>
      <c r="AM314" s="49">
        <v>90.085335620322851</v>
      </c>
      <c r="AN314" s="49">
        <v>92.611757037989349</v>
      </c>
      <c r="AO314" s="49">
        <v>95.201639810074781</v>
      </c>
      <c r="AP314" s="49">
        <v>97.588056300627699</v>
      </c>
      <c r="AQ314" s="49">
        <v>99.041820974448086</v>
      </c>
      <c r="AR314" s="49">
        <v>99.996327080587733</v>
      </c>
      <c r="AS314" s="53">
        <v>10.81664509009388</v>
      </c>
      <c r="AT314" s="53">
        <v>11.064146900051936</v>
      </c>
      <c r="AU314" s="53">
        <v>11.467349404519462</v>
      </c>
      <c r="AV314" s="53">
        <v>12.208187629565106</v>
      </c>
      <c r="AW314" s="53">
        <v>13.147386303953356</v>
      </c>
      <c r="AX314" s="53">
        <v>14.236753881230944</v>
      </c>
      <c r="AY314" s="53">
        <v>15.377224977410844</v>
      </c>
      <c r="AZ314" s="53">
        <v>16.147956431335743</v>
      </c>
      <c r="BA314" s="53">
        <v>16.689658874180299</v>
      </c>
      <c r="BB314" s="53">
        <v>84.492070676748952</v>
      </c>
      <c r="BC314" s="53">
        <v>85.380385088108667</v>
      </c>
      <c r="BD314" s="53">
        <v>86.752252929370215</v>
      </c>
      <c r="BE314" s="53">
        <v>89.055337859785595</v>
      </c>
      <c r="BF314" s="53">
        <v>91.629829522673148</v>
      </c>
      <c r="BG314" s="53">
        <v>94.220487710279599</v>
      </c>
      <c r="BH314" s="53">
        <v>96.565776280639966</v>
      </c>
      <c r="BI314" s="53">
        <v>97.975440039998418</v>
      </c>
      <c r="BJ314" s="53">
        <v>98.893332030999801</v>
      </c>
    </row>
    <row r="315" spans="1:62">
      <c r="B315" s="54">
        <f t="shared" si="14"/>
        <v>939</v>
      </c>
      <c r="C315" s="50">
        <v>31.3</v>
      </c>
      <c r="D315" s="52" t="e">
        <f>VLOOKUP(Table!C315,'Baby Growth Tracker'!$D$14:$E$99,2,FALSE)</f>
        <v>#N/A</v>
      </c>
      <c r="E315" s="49">
        <f>IF('Baby Growth Tracker'!$C$5="Male",Table!AA315,Table!AS315)</f>
        <v>10.82746032142165</v>
      </c>
      <c r="F315" s="49">
        <f>IF('Baby Growth Tracker'!$C$5="Male",Table!AB315,Table!AT315)</f>
        <v>11.075318405708018</v>
      </c>
      <c r="G315" s="49">
        <f>IF('Baby Growth Tracker'!$C$5="Male",Table!AC315,Table!AU315)</f>
        <v>11.479136540191844</v>
      </c>
      <c r="H315" s="49">
        <f>IF('Baby Growth Tracker'!$C$5="Male",Table!AD315,Table!AV315)</f>
        <v>12.221222777766615</v>
      </c>
      <c r="I315" s="49">
        <f>IF('Baby Growth Tracker'!$C$5="Male",Table!AE315,Table!AW315)</f>
        <v>13.162228973662737</v>
      </c>
      <c r="J315" s="49">
        <f>IF('Baby Growth Tracker'!$C$5="Male",Table!AF315,Table!AX315)</f>
        <v>14.254021602599055</v>
      </c>
      <c r="K315" s="49">
        <f>IF('Baby Growth Tracker'!$C$5="Male",Table!AG315,Table!AY315)</f>
        <v>15.397424497367306</v>
      </c>
      <c r="L315" s="49">
        <f>IF('Baby Growth Tracker'!$C$5="Male",Table!AH315,Table!AZ315)</f>
        <v>16.170372153002791</v>
      </c>
      <c r="M315" s="49">
        <f>IF('Baby Growth Tracker'!$C$5="Male",Table!AI315,Table!BA315)</f>
        <v>16.713748199923582</v>
      </c>
      <c r="N315" s="49" t="e">
        <f t="shared" si="12"/>
        <v>#N/A</v>
      </c>
      <c r="O315" s="50">
        <v>31.3</v>
      </c>
      <c r="P315" s="52" t="e">
        <f>VLOOKUP(Table!O315,'Baby Growth Tracker'!$D$14:$F$99,3,FALSE)</f>
        <v>#N/A</v>
      </c>
      <c r="Q315" s="49">
        <f>IF('Baby Growth Tracker'!$C$5="Male",Table!AJ315,Table!BB315)</f>
        <v>84.557035896274982</v>
      </c>
      <c r="R315" s="49">
        <f>IF('Baby Growth Tracker'!$C$5="Male",Table!AK315,Table!BC315)</f>
        <v>85.445781611771622</v>
      </c>
      <c r="S315" s="49">
        <f>IF('Baby Growth Tracker'!$C$5="Male",Table!AL315,Table!BD315)</f>
        <v>86.818406963793848</v>
      </c>
      <c r="T315" s="49">
        <f>IF('Baby Growth Tracker'!$C$5="Male",Table!AM315,Table!BE315)</f>
        <v>89.123010219368211</v>
      </c>
      <c r="U315" s="49">
        <f>IF('Baby Growth Tracker'!$C$5="Male",Table!AN315,Table!BF315)</f>
        <v>91.699559215746504</v>
      </c>
      <c r="V315" s="49">
        <f>IF('Baby Growth Tracker'!$C$5="Male",Table!AO315,Table!BG315)</f>
        <v>94.292664194574712</v>
      </c>
      <c r="W315" s="49">
        <f>IF('Baby Growth Tracker'!$C$5="Male",Table!AP315,Table!BH315)</f>
        <v>96.64048754982511</v>
      </c>
      <c r="X315" s="49">
        <f>IF('Baby Growth Tracker'!$C$5="Male",Table!AQ315,Table!BI315)</f>
        <v>98.051818823953212</v>
      </c>
      <c r="Y315" s="49">
        <f>IF('Baby Growth Tracker'!$C$5="Male",Table!AR315,Table!BJ315)</f>
        <v>98.970854055845734</v>
      </c>
      <c r="Z315" s="49" t="e">
        <f t="shared" si="13"/>
        <v>#N/A</v>
      </c>
      <c r="AA315" s="49">
        <v>11.218651959999997</v>
      </c>
      <c r="AB315" s="49">
        <v>11.489963668</v>
      </c>
      <c r="AC315" s="49">
        <v>11.926384380000002</v>
      </c>
      <c r="AD315" s="49">
        <v>12.710152678000002</v>
      </c>
      <c r="AE315" s="49">
        <v>13.670079090000002</v>
      </c>
      <c r="AF315" s="49">
        <v>14.736913042000001</v>
      </c>
      <c r="AG315" s="49">
        <v>15.801677036000001</v>
      </c>
      <c r="AH315" s="49">
        <v>16.492106544000002</v>
      </c>
      <c r="AI315" s="49">
        <v>16.963770252000003</v>
      </c>
      <c r="AJ315" s="49">
        <v>85.786787908354626</v>
      </c>
      <c r="AK315" s="49">
        <v>86.625157796288264</v>
      </c>
      <c r="AL315" s="49">
        <v>87.930651453153729</v>
      </c>
      <c r="AM315" s="49">
        <v>90.151973464958758</v>
      </c>
      <c r="AN315" s="49">
        <v>92.67969524386514</v>
      </c>
      <c r="AO315" s="49">
        <v>95.271633064267206</v>
      </c>
      <c r="AP315" s="49">
        <v>97.660591673292856</v>
      </c>
      <c r="AQ315" s="49">
        <v>99.116210279278221</v>
      </c>
      <c r="AR315" s="49">
        <v>100.07205945459398</v>
      </c>
      <c r="AS315" s="53">
        <v>10.82746032142165</v>
      </c>
      <c r="AT315" s="53">
        <v>11.075318405708018</v>
      </c>
      <c r="AU315" s="53">
        <v>11.479136540191844</v>
      </c>
      <c r="AV315" s="53">
        <v>12.221222777766615</v>
      </c>
      <c r="AW315" s="53">
        <v>13.162228973662737</v>
      </c>
      <c r="AX315" s="53">
        <v>14.254021602599055</v>
      </c>
      <c r="AY315" s="53">
        <v>15.397424497367306</v>
      </c>
      <c r="AZ315" s="53">
        <v>16.170372153002791</v>
      </c>
      <c r="BA315" s="53">
        <v>16.713748199923582</v>
      </c>
      <c r="BB315" s="53">
        <v>84.557035896274982</v>
      </c>
      <c r="BC315" s="53">
        <v>85.445781611771622</v>
      </c>
      <c r="BD315" s="53">
        <v>86.818406963793848</v>
      </c>
      <c r="BE315" s="53">
        <v>89.123010219368211</v>
      </c>
      <c r="BF315" s="53">
        <v>91.699559215746504</v>
      </c>
      <c r="BG315" s="53">
        <v>94.292664194574712</v>
      </c>
      <c r="BH315" s="53">
        <v>96.64048754982511</v>
      </c>
      <c r="BI315" s="53">
        <v>98.051818823953212</v>
      </c>
      <c r="BJ315" s="53">
        <v>98.970854055845734</v>
      </c>
    </row>
    <row r="316" spans="1:62">
      <c r="B316" s="54">
        <f t="shared" si="14"/>
        <v>942</v>
      </c>
      <c r="C316" s="50">
        <v>31.4</v>
      </c>
      <c r="D316" s="52" t="e">
        <f>VLOOKUP(Table!C316,'Baby Growth Tracker'!$D$14:$E$99,2,FALSE)</f>
        <v>#N/A</v>
      </c>
      <c r="E316" s="49">
        <f>IF('Baby Growth Tracker'!$C$5="Male",Table!AA316,Table!AS316)</f>
        <v>10.838270965098372</v>
      </c>
      <c r="F316" s="49">
        <f>IF('Baby Growth Tracker'!$C$5="Male",Table!AB316,Table!AT316)</f>
        <v>11.086486104727602</v>
      </c>
      <c r="G316" s="49">
        <f>IF('Baby Growth Tracker'!$C$5="Male",Table!AC316,Table!AU316)</f>
        <v>11.490921180324694</v>
      </c>
      <c r="H316" s="49">
        <f>IF('Baby Growth Tracker'!$C$5="Male",Table!AD316,Table!AV316)</f>
        <v>12.234258009804515</v>
      </c>
      <c r="I316" s="49">
        <f>IF('Baby Growth Tracker'!$C$5="Male",Table!AE316,Table!AW316)</f>
        <v>13.177075454600725</v>
      </c>
      <c r="J316" s="49">
        <f>IF('Baby Growth Tracker'!$C$5="Male",Table!AF316,Table!AX316)</f>
        <v>14.271298390082936</v>
      </c>
      <c r="K316" s="49">
        <f>IF('Baby Growth Tracker'!$C$5="Male",Table!AG316,Table!AY316)</f>
        <v>15.417640083296561</v>
      </c>
      <c r="L316" s="49">
        <f>IF('Baby Growth Tracker'!$C$5="Male",Table!AH316,Table!AZ316)</f>
        <v>16.192809794088777</v>
      </c>
      <c r="M316" s="49">
        <f>IF('Baby Growth Tracker'!$C$5="Male",Table!AI316,Table!BA316)</f>
        <v>16.737864208490098</v>
      </c>
      <c r="N316" s="49" t="e">
        <f t="shared" si="12"/>
        <v>#N/A</v>
      </c>
      <c r="O316" s="50">
        <v>31.4</v>
      </c>
      <c r="P316" s="52" t="e">
        <f>VLOOKUP(Table!O316,'Baby Growth Tracker'!$D$14:$F$99,3,FALSE)</f>
        <v>#N/A</v>
      </c>
      <c r="Q316" s="49">
        <f>IF('Baby Growth Tracker'!$C$5="Male",Table!AJ316,Table!BB316)</f>
        <v>84.621730896859489</v>
      </c>
      <c r="R316" s="49">
        <f>IF('Baby Growth Tracker'!$C$5="Male",Table!AK316,Table!BC316)</f>
        <v>85.51090579329896</v>
      </c>
      <c r="S316" s="49">
        <f>IF('Baby Growth Tracker'!$C$5="Male",Table!AL316,Table!BD316)</f>
        <v>86.884284940451721</v>
      </c>
      <c r="T316" s="49">
        <f>IF('Baby Growth Tracker'!$C$5="Male",Table!AM316,Table!BE316)</f>
        <v>89.190399186985417</v>
      </c>
      <c r="U316" s="49">
        <f>IF('Baby Growth Tracker'!$C$5="Male",Table!AN316,Table!BF316)</f>
        <v>91.768995877071447</v>
      </c>
      <c r="V316" s="49">
        <f>IF('Baby Growth Tracker'!$C$5="Male",Table!AO316,Table!BG316)</f>
        <v>94.364536634148749</v>
      </c>
      <c r="W316" s="49">
        <f>IF('Baby Growth Tracker'!$C$5="Male",Table!AP316,Table!BH316)</f>
        <v>96.714883851329489</v>
      </c>
      <c r="X316" s="49">
        <f>IF('Baby Growth Tracker'!$C$5="Male",Table!AQ316,Table!BI316)</f>
        <v>98.127875705776262</v>
      </c>
      <c r="Y316" s="49">
        <f>IF('Baby Growth Tracker'!$C$5="Male",Table!AR316,Table!BJ316)</f>
        <v>99.048049533239123</v>
      </c>
      <c r="Z316" s="49" t="e">
        <f t="shared" si="13"/>
        <v>#N/A</v>
      </c>
      <c r="AA316" s="49">
        <v>11.229999739999997</v>
      </c>
      <c r="AB316" s="49">
        <v>11.501481664</v>
      </c>
      <c r="AC316" s="49">
        <v>11.938219365000002</v>
      </c>
      <c r="AD316" s="49">
        <v>12.722693424000003</v>
      </c>
      <c r="AE316" s="49">
        <v>13.683728835000002</v>
      </c>
      <c r="AF316" s="49">
        <v>14.752118456000002</v>
      </c>
      <c r="AG316" s="49">
        <v>15.818780058000002</v>
      </c>
      <c r="AH316" s="49">
        <v>16.510626082000002</v>
      </c>
      <c r="AI316" s="49">
        <v>16.983342056000005</v>
      </c>
      <c r="AJ316" s="49">
        <v>85.852717189496985</v>
      </c>
      <c r="AK316" s="49">
        <v>86.691042181907605</v>
      </c>
      <c r="AL316" s="49">
        <v>87.996616170365598</v>
      </c>
      <c r="AM316" s="49">
        <v>90.218496437704289</v>
      </c>
      <c r="AN316" s="49">
        <v>92.747501340092853</v>
      </c>
      <c r="AO316" s="49">
        <v>95.341473167329156</v>
      </c>
      <c r="AP316" s="49">
        <v>97.732952141344271</v>
      </c>
      <c r="AQ316" s="49">
        <v>99.190410580386157</v>
      </c>
      <c r="AR316" s="49">
        <v>100.14759330012811</v>
      </c>
      <c r="AS316" s="53">
        <v>10.838270965098372</v>
      </c>
      <c r="AT316" s="53">
        <v>11.086486104727602</v>
      </c>
      <c r="AU316" s="53">
        <v>11.490921180324694</v>
      </c>
      <c r="AV316" s="53">
        <v>12.234258009804515</v>
      </c>
      <c r="AW316" s="53">
        <v>13.177075454600725</v>
      </c>
      <c r="AX316" s="53">
        <v>14.271298390082936</v>
      </c>
      <c r="AY316" s="53">
        <v>15.417640083296561</v>
      </c>
      <c r="AZ316" s="53">
        <v>16.192809794088777</v>
      </c>
      <c r="BA316" s="53">
        <v>16.737864208490098</v>
      </c>
      <c r="BB316" s="53">
        <v>84.621730896859489</v>
      </c>
      <c r="BC316" s="53">
        <v>85.51090579329896</v>
      </c>
      <c r="BD316" s="53">
        <v>86.884284940451721</v>
      </c>
      <c r="BE316" s="53">
        <v>89.190399186985417</v>
      </c>
      <c r="BF316" s="53">
        <v>91.768995877071447</v>
      </c>
      <c r="BG316" s="53">
        <v>94.364536634148749</v>
      </c>
      <c r="BH316" s="53">
        <v>96.714883851329489</v>
      </c>
      <c r="BI316" s="53">
        <v>98.127875705776262</v>
      </c>
      <c r="BJ316" s="53">
        <v>99.048049533239123</v>
      </c>
    </row>
    <row r="317" spans="1:62">
      <c r="A317" s="49" t="s">
        <v>11</v>
      </c>
      <c r="B317" s="54">
        <f t="shared" si="14"/>
        <v>945</v>
      </c>
      <c r="C317" s="50">
        <v>31.5</v>
      </c>
      <c r="D317" s="52" t="e">
        <f>VLOOKUP(Table!C317,'Baby Growth Tracker'!$D$14:$E$99,2,FALSE)</f>
        <v>#N/A</v>
      </c>
      <c r="E317" s="49">
        <f>IF('Baby Growth Tracker'!$C$5="Male",Table!AA317,Table!AS317)</f>
        <v>10.84934975</v>
      </c>
      <c r="F317" s="49">
        <f>IF('Baby Growth Tracker'!$C$5="Male",Table!AB317,Table!AT317)</f>
        <v>11.09788625</v>
      </c>
      <c r="G317" s="49">
        <f>IF('Baby Growth Tracker'!$C$5="Male",Table!AC317,Table!AU317)</f>
        <v>11.50287842</v>
      </c>
      <c r="H317" s="49">
        <f>IF('Baby Growth Tracker'!$C$5="Male",Table!AD317,Table!AV317)</f>
        <v>12.247348430000001</v>
      </c>
      <c r="I317" s="49">
        <f>IF('Baby Growth Tracker'!$C$5="Male",Table!AE317,Table!AW317)</f>
        <v>13.191808269999999</v>
      </c>
      <c r="J317" s="49">
        <f>IF('Baby Growth Tracker'!$C$5="Male",Table!AF317,Table!AX317)</f>
        <v>14.288224960000001</v>
      </c>
      <c r="K317" s="49">
        <f>IF('Baby Growth Tracker'!$C$5="Male",Table!AG317,Table!AY317)</f>
        <v>15.43719248</v>
      </c>
      <c r="L317" s="49">
        <f>IF('Baby Growth Tracker'!$C$5="Male",Table!AH317,Table!AZ317)</f>
        <v>16.214323929999999</v>
      </c>
      <c r="M317" s="49">
        <f>IF('Baby Growth Tracker'!$C$5="Male",Table!AI317,Table!BA317)</f>
        <v>16.7608456</v>
      </c>
      <c r="N317" s="49" t="e">
        <f t="shared" si="12"/>
        <v>#N/A</v>
      </c>
      <c r="O317" s="50">
        <v>31.5</v>
      </c>
      <c r="P317" s="52" t="e">
        <f>VLOOKUP(Table!O317,'Baby Growth Tracker'!$D$14:$F$99,3,FALSE)</f>
        <v>#N/A</v>
      </c>
      <c r="Q317" s="49">
        <f>IF('Baby Growth Tracker'!$C$5="Male",Table!AJ317,Table!BB317)</f>
        <v>84.698367159697995</v>
      </c>
      <c r="R317" s="49">
        <f>IF('Baby Growth Tracker'!$C$5="Male",Table!AK317,Table!BC317)</f>
        <v>85.588088860594254</v>
      </c>
      <c r="S317" s="49">
        <f>IF('Baby Growth Tracker'!$C$5="Male",Table!AL317,Table!BD317)</f>
        <v>86.962420775576845</v>
      </c>
      <c r="T317" s="49">
        <f>IF('Baby Growth Tracker'!$C$5="Male",Table!AM317,Table!BE317)</f>
        <v>89.270422899917563</v>
      </c>
      <c r="U317" s="49">
        <f>IF('Baby Growth Tracker'!$C$5="Male",Table!AN317,Table!BF317)</f>
        <v>91.851543602999996</v>
      </c>
      <c r="V317" s="49">
        <f>IF('Baby Growth Tracker'!$C$5="Male",Table!AO317,Table!BG317)</f>
        <v>94.450047819071514</v>
      </c>
      <c r="W317" s="49">
        <f>IF('Baby Growth Tracker'!$C$5="Male",Table!AP317,Table!BH317)</f>
        <v>96.803430098610832</v>
      </c>
      <c r="X317" s="49">
        <f>IF('Baby Growth Tracker'!$C$5="Male",Table!AQ317,Table!BI317)</f>
        <v>98.21840207611757</v>
      </c>
      <c r="Y317" s="49">
        <f>IF('Baby Growth Tracker'!$C$5="Male",Table!AR317,Table!BJ317)</f>
        <v>99.139926663111083</v>
      </c>
      <c r="Z317" s="49" t="e">
        <f t="shared" si="13"/>
        <v>#N/A</v>
      </c>
      <c r="AA317" s="49">
        <v>11.24134752</v>
      </c>
      <c r="AB317" s="49">
        <v>11.51299966</v>
      </c>
      <c r="AC317" s="49">
        <v>11.95005435</v>
      </c>
      <c r="AD317" s="49">
        <v>12.73523417</v>
      </c>
      <c r="AE317" s="49">
        <v>13.697378580000001</v>
      </c>
      <c r="AF317" s="49">
        <v>14.76732387</v>
      </c>
      <c r="AG317" s="49">
        <v>15.83588308</v>
      </c>
      <c r="AH317" s="49">
        <v>16.529145620000001</v>
      </c>
      <c r="AI317" s="49">
        <v>17.00291386</v>
      </c>
      <c r="AJ317" s="49">
        <v>85.922939598484675</v>
      </c>
      <c r="AK317" s="49">
        <v>86.761338924982695</v>
      </c>
      <c r="AL317" s="49">
        <v>88.067229882686064</v>
      </c>
      <c r="AM317" s="49">
        <v>90.290201768416225</v>
      </c>
      <c r="AN317" s="49">
        <v>92.821271672999998</v>
      </c>
      <c r="AO317" s="49">
        <v>95.418238845141758</v>
      </c>
      <c r="AP317" s="49">
        <v>97.813236601055522</v>
      </c>
      <c r="AQ317" s="49">
        <v>99.273183777005485</v>
      </c>
      <c r="AR317" s="49">
        <v>100.23213911268546</v>
      </c>
      <c r="AS317" s="53">
        <v>10.84934975</v>
      </c>
      <c r="AT317" s="53">
        <v>11.09788625</v>
      </c>
      <c r="AU317" s="53">
        <v>11.50287842</v>
      </c>
      <c r="AV317" s="53">
        <v>12.247348430000001</v>
      </c>
      <c r="AW317" s="53">
        <v>13.191808269999999</v>
      </c>
      <c r="AX317" s="53">
        <v>14.288224960000001</v>
      </c>
      <c r="AY317" s="53">
        <v>15.43719248</v>
      </c>
      <c r="AZ317" s="53">
        <v>16.214323929999999</v>
      </c>
      <c r="BA317" s="53">
        <v>16.7608456</v>
      </c>
      <c r="BB317" s="53">
        <v>84.698367159697995</v>
      </c>
      <c r="BC317" s="53">
        <v>85.588088860594254</v>
      </c>
      <c r="BD317" s="53">
        <v>86.962420775576845</v>
      </c>
      <c r="BE317" s="53">
        <v>89.270422899917563</v>
      </c>
      <c r="BF317" s="53">
        <v>91.851543602999996</v>
      </c>
      <c r="BG317" s="53">
        <v>94.450047819071514</v>
      </c>
      <c r="BH317" s="53">
        <v>96.803430098610832</v>
      </c>
      <c r="BI317" s="53">
        <v>98.21840207611757</v>
      </c>
      <c r="BJ317" s="53">
        <v>99.139926663111083</v>
      </c>
    </row>
    <row r="318" spans="1:62">
      <c r="B318" s="54">
        <f t="shared" si="14"/>
        <v>948</v>
      </c>
      <c r="C318" s="50">
        <v>31.6</v>
      </c>
      <c r="D318" s="52" t="e">
        <f>VLOOKUP(Table!C318,'Baby Growth Tracker'!$D$14:$E$99,2,FALSE)</f>
        <v>#N/A</v>
      </c>
      <c r="E318" s="49">
        <f>IF('Baby Growth Tracker'!$C$5="Male",Table!AA318,Table!AS318)</f>
        <v>10.860136702</v>
      </c>
      <c r="F318" s="49">
        <f>IF('Baby Growth Tracker'!$C$5="Male",Table!AB318,Table!AT318)</f>
        <v>11.109032095</v>
      </c>
      <c r="G318" s="49">
        <f>IF('Baby Growth Tracker'!$C$5="Male",Table!AC318,Table!AU318)</f>
        <v>11.514644275</v>
      </c>
      <c r="H318" s="49">
        <f>IF('Baby Growth Tracker'!$C$5="Male",Table!AD318,Table!AV318)</f>
        <v>12.260370843</v>
      </c>
      <c r="I318" s="49">
        <f>IF('Baby Growth Tracker'!$C$5="Male",Table!AE318,Table!AW318)</f>
        <v>13.206650376999999</v>
      </c>
      <c r="J318" s="49">
        <f>IF('Baby Growth Tracker'!$C$5="Male",Table!AF318,Table!AX318)</f>
        <v>14.305508956000001</v>
      </c>
      <c r="K318" s="49">
        <f>IF('Baby Growth Tracker'!$C$5="Male",Table!AG318,Table!AY318)</f>
        <v>15.457430244000001</v>
      </c>
      <c r="L318" s="49">
        <f>IF('Baby Growth Tracker'!$C$5="Male",Table!AH318,Table!AZ318)</f>
        <v>16.236795965999999</v>
      </c>
      <c r="M318" s="49">
        <f>IF('Baby Growth Tracker'!$C$5="Male",Table!AI318,Table!BA318)</f>
        <v>16.785005789</v>
      </c>
      <c r="N318" s="49" t="e">
        <f t="shared" si="12"/>
        <v>#N/A</v>
      </c>
      <c r="O318" s="50">
        <v>31.6</v>
      </c>
      <c r="P318" s="52" t="e">
        <f>VLOOKUP(Table!O318,'Baby Growth Tracker'!$D$14:$F$99,3,FALSE)</f>
        <v>#N/A</v>
      </c>
      <c r="Q318" s="49">
        <f>IF('Baby Growth Tracker'!$C$5="Male",Table!AJ318,Table!BB318)</f>
        <v>84.762517364140791</v>
      </c>
      <c r="R318" s="49">
        <f>IF('Baby Growth Tracker'!$C$5="Male",Table!AK318,Table!BC318)</f>
        <v>85.652658546815246</v>
      </c>
      <c r="S318" s="49">
        <f>IF('Baby Growth Tracker'!$C$5="Male",Table!AL318,Table!BD318)</f>
        <v>87.027728855872624</v>
      </c>
      <c r="T318" s="49">
        <f>IF('Baby Growth Tracker'!$C$5="Male",Table!AM318,Table!BE318)</f>
        <v>89.337215199801307</v>
      </c>
      <c r="U318" s="49">
        <f>IF('Baby Growth Tracker'!$C$5="Male",Table!AN318,Table!BF318)</f>
        <v>91.920352762299999</v>
      </c>
      <c r="V318" s="49">
        <f>IF('Baby Growth Tracker'!$C$5="Male",Table!AO318,Table!BG318)</f>
        <v>94.521261293756027</v>
      </c>
      <c r="W318" s="49">
        <f>IF('Baby Growth Tracker'!$C$5="Male",Table!AP318,Table!BH318)</f>
        <v>96.877139002361531</v>
      </c>
      <c r="X318" s="49">
        <f>IF('Baby Growth Tracker'!$C$5="Male",Table!AQ318,Table!BI318)</f>
        <v>98.293754645916223</v>
      </c>
      <c r="Y318" s="49">
        <f>IF('Baby Growth Tracker'!$C$5="Male",Table!AR318,Table!BJ318)</f>
        <v>99.216406928491551</v>
      </c>
      <c r="Z318" s="49" t="e">
        <f t="shared" si="13"/>
        <v>#N/A</v>
      </c>
      <c r="AA318" s="49">
        <v>11.252742588</v>
      </c>
      <c r="AB318" s="49">
        <v>11.524568942</v>
      </c>
      <c r="AC318" s="49">
        <v>11.961948659000001</v>
      </c>
      <c r="AD318" s="49">
        <v>12.747854529</v>
      </c>
      <c r="AE318" s="49">
        <v>13.711145344</v>
      </c>
      <c r="AF318" s="49">
        <v>14.782708053</v>
      </c>
      <c r="AG318" s="49">
        <v>15.853252298000001</v>
      </c>
      <c r="AH318" s="49">
        <v>16.548004075000001</v>
      </c>
      <c r="AI318" s="49">
        <v>17.022882314</v>
      </c>
      <c r="AJ318" s="49">
        <v>85.988654149742061</v>
      </c>
      <c r="AK318" s="49">
        <v>86.827003619905938</v>
      </c>
      <c r="AL318" s="49">
        <v>88.132964239763808</v>
      </c>
      <c r="AM318" s="49">
        <v>90.356468698796888</v>
      </c>
      <c r="AN318" s="49">
        <v>92.888782451400004</v>
      </c>
      <c r="AO318" s="49">
        <v>95.487734177527315</v>
      </c>
      <c r="AP318" s="49">
        <v>97.885200195154283</v>
      </c>
      <c r="AQ318" s="49">
        <v>99.346953054071847</v>
      </c>
      <c r="AR318" s="49">
        <v>100.3072187175006</v>
      </c>
      <c r="AS318" s="53">
        <v>10.860136702</v>
      </c>
      <c r="AT318" s="53">
        <v>11.109032095</v>
      </c>
      <c r="AU318" s="53">
        <v>11.514644275</v>
      </c>
      <c r="AV318" s="53">
        <v>12.260370843</v>
      </c>
      <c r="AW318" s="53">
        <v>13.206650376999999</v>
      </c>
      <c r="AX318" s="53">
        <v>14.305508956000001</v>
      </c>
      <c r="AY318" s="53">
        <v>15.457430244000001</v>
      </c>
      <c r="AZ318" s="53">
        <v>16.236795965999999</v>
      </c>
      <c r="BA318" s="53">
        <v>16.785005789</v>
      </c>
      <c r="BB318" s="53">
        <v>84.762517364140791</v>
      </c>
      <c r="BC318" s="53">
        <v>85.652658546815246</v>
      </c>
      <c r="BD318" s="53">
        <v>87.027728855872624</v>
      </c>
      <c r="BE318" s="53">
        <v>89.337215199801307</v>
      </c>
      <c r="BF318" s="53">
        <v>91.920352762299999</v>
      </c>
      <c r="BG318" s="53">
        <v>94.521261293756027</v>
      </c>
      <c r="BH318" s="53">
        <v>96.877139002361531</v>
      </c>
      <c r="BI318" s="53">
        <v>98.293754645916223</v>
      </c>
      <c r="BJ318" s="53">
        <v>99.216406928491551</v>
      </c>
    </row>
    <row r="319" spans="1:62">
      <c r="B319" s="54">
        <f t="shared" si="14"/>
        <v>951</v>
      </c>
      <c r="C319" s="50">
        <v>31.7</v>
      </c>
      <c r="D319" s="52" t="e">
        <f>VLOOKUP(Table!C319,'Baby Growth Tracker'!$D$14:$E$99,2,FALSE)</f>
        <v>#N/A</v>
      </c>
      <c r="E319" s="49">
        <f>IF('Baby Growth Tracker'!$C$5="Male",Table!AA319,Table!AS319)</f>
        <v>10.8709202338</v>
      </c>
      <c r="F319" s="49">
        <f>IF('Baby Growth Tracker'!$C$5="Male",Table!AB319,Table!AT319)</f>
        <v>11.1201752841</v>
      </c>
      <c r="G319" s="49">
        <f>IF('Baby Growth Tracker'!$C$5="Male",Table!AC319,Table!AU319)</f>
        <v>11.526408758200001</v>
      </c>
      <c r="H319" s="49">
        <f>IF('Baby Growth Tracker'!$C$5="Male",Table!AD319,Table!AV319)</f>
        <v>12.273394416</v>
      </c>
      <c r="I319" s="49">
        <f>IF('Baby Growth Tracker'!$C$5="Male",Table!AE319,Table!AW319)</f>
        <v>13.221497315599999</v>
      </c>
      <c r="J319" s="49">
        <f>IF('Baby Growth Tracker'!$C$5="Male",Table!AF319,Table!AX319)</f>
        <v>14.322802983200001</v>
      </c>
      <c r="K319" s="49">
        <f>IF('Baby Growth Tracker'!$C$5="Male",Table!AG319,Table!AY319)</f>
        <v>15.477684998100001</v>
      </c>
      <c r="L319" s="49">
        <f>IF('Baby Growth Tracker'!$C$5="Male",Table!AH319,Table!AZ319)</f>
        <v>16.2592908327</v>
      </c>
      <c r="M319" s="49">
        <f>IF('Baby Growth Tracker'!$C$5="Male",Table!AI319,Table!BA319)</f>
        <v>16.809193572599998</v>
      </c>
      <c r="N319" s="49" t="e">
        <f t="shared" si="12"/>
        <v>#N/A</v>
      </c>
      <c r="O319" s="50">
        <v>31.7</v>
      </c>
      <c r="P319" s="52" t="e">
        <f>VLOOKUP(Table!O319,'Baby Growth Tracker'!$D$14:$F$99,3,FALSE)</f>
        <v>#N/A</v>
      </c>
      <c r="Q319" s="49">
        <f>IF('Baby Growth Tracker'!$C$5="Male",Table!AJ319,Table!BB319)</f>
        <v>84.826395196007383</v>
      </c>
      <c r="R319" s="49">
        <f>IF('Baby Growth Tracker'!$C$5="Male",Table!AK319,Table!BC319)</f>
        <v>85.71695424992221</v>
      </c>
      <c r="S319" s="49">
        <f>IF('Baby Growth Tracker'!$C$5="Male",Table!AL319,Table!BD319)</f>
        <v>87.092759977125482</v>
      </c>
      <c r="T319" s="49">
        <f>IF('Baby Growth Tracker'!$C$5="Male",Table!AM319,Table!BE319)</f>
        <v>89.40372430422434</v>
      </c>
      <c r="U319" s="49">
        <f>IF('Baby Growth Tracker'!$C$5="Male",Table!AN319,Table!BF319)</f>
        <v>91.988870096559992</v>
      </c>
      <c r="V319" s="49">
        <f>IF('Baby Growth Tracker'!$C$5="Male",Table!AO319,Table!BG319)</f>
        <v>94.592172712857874</v>
      </c>
      <c r="W319" s="49">
        <f>IF('Baby Growth Tracker'!$C$5="Male",Table!AP319,Table!BH319)</f>
        <v>96.950535431828513</v>
      </c>
      <c r="X319" s="49">
        <f>IF('Baby Growth Tracker'!$C$5="Male",Table!AQ319,Table!BI319)</f>
        <v>98.368788016488679</v>
      </c>
      <c r="Y319" s="49">
        <f>IF('Baby Growth Tracker'!$C$5="Male",Table!AR319,Table!BJ319)</f>
        <v>99.292563447960063</v>
      </c>
      <c r="Z319" s="49" t="e">
        <f t="shared" si="13"/>
        <v>#N/A</v>
      </c>
      <c r="AA319" s="49">
        <v>11.264137656000001</v>
      </c>
      <c r="AB319" s="49">
        <v>11.536138224</v>
      </c>
      <c r="AC319" s="49">
        <v>11.973842968000001</v>
      </c>
      <c r="AD319" s="49">
        <v>12.760474887999999</v>
      </c>
      <c r="AE319" s="49">
        <v>13.724912108</v>
      </c>
      <c r="AF319" s="49">
        <v>14.798092236</v>
      </c>
      <c r="AG319" s="49">
        <v>15.870621516000002</v>
      </c>
      <c r="AH319" s="49">
        <v>16.566862530000002</v>
      </c>
      <c r="AI319" s="49">
        <v>17.042850768000001</v>
      </c>
      <c r="AJ319" s="49">
        <v>86.054275522176013</v>
      </c>
      <c r="AK319" s="49">
        <v>86.892572306932706</v>
      </c>
      <c r="AL319" s="49">
        <v>88.198597169320493</v>
      </c>
      <c r="AM319" s="49">
        <v>90.4226223721314</v>
      </c>
      <c r="AN319" s="49">
        <v>92.95616301198001</v>
      </c>
      <c r="AO319" s="49">
        <v>95.557078705425539</v>
      </c>
      <c r="AP319" s="49">
        <v>97.956991769745471</v>
      </c>
      <c r="AQ319" s="49">
        <v>99.420536585148426</v>
      </c>
      <c r="AR319" s="49">
        <v>100.38210331157499</v>
      </c>
      <c r="AS319" s="53">
        <v>10.8709202338</v>
      </c>
      <c r="AT319" s="53">
        <v>11.1201752841</v>
      </c>
      <c r="AU319" s="53">
        <v>11.526408758200001</v>
      </c>
      <c r="AV319" s="53">
        <v>12.273394416</v>
      </c>
      <c r="AW319" s="53">
        <v>13.221497315599999</v>
      </c>
      <c r="AX319" s="53">
        <v>14.322802983200001</v>
      </c>
      <c r="AY319" s="53">
        <v>15.477684998100001</v>
      </c>
      <c r="AZ319" s="53">
        <v>16.2592908327</v>
      </c>
      <c r="BA319" s="53">
        <v>16.809193572599998</v>
      </c>
      <c r="BB319" s="53">
        <v>84.826395196007383</v>
      </c>
      <c r="BC319" s="53">
        <v>85.71695424992221</v>
      </c>
      <c r="BD319" s="53">
        <v>87.092759977125482</v>
      </c>
      <c r="BE319" s="53">
        <v>89.40372430422434</v>
      </c>
      <c r="BF319" s="53">
        <v>91.988870096559992</v>
      </c>
      <c r="BG319" s="53">
        <v>94.592172712857874</v>
      </c>
      <c r="BH319" s="53">
        <v>96.950535431828513</v>
      </c>
      <c r="BI319" s="53">
        <v>98.368788016488679</v>
      </c>
      <c r="BJ319" s="53">
        <v>99.292563447960063</v>
      </c>
    </row>
    <row r="320" spans="1:62">
      <c r="B320" s="54">
        <f t="shared" si="14"/>
        <v>954</v>
      </c>
      <c r="C320" s="50">
        <v>31.8</v>
      </c>
      <c r="D320" s="52" t="e">
        <f>VLOOKUP(Table!C320,'Baby Growth Tracker'!$D$14:$E$99,2,FALSE)</f>
        <v>#N/A</v>
      </c>
      <c r="E320" s="49">
        <f>IF('Baby Growth Tracker'!$C$5="Male",Table!AA320,Table!AS320)</f>
        <v>10.881700660929999</v>
      </c>
      <c r="F320" s="49">
        <f>IF('Baby Growth Tracker'!$C$5="Male",Table!AB320,Table!AT320)</f>
        <v>11.13131612604</v>
      </c>
      <c r="G320" s="49">
        <f>IF('Baby Growth Tracker'!$C$5="Male",Table!AC320,Table!AU320)</f>
        <v>11.53817216739</v>
      </c>
      <c r="H320" s="49">
        <f>IF('Baby Growth Tracker'!$C$5="Male",Table!AD320,Table!AV320)</f>
        <v>12.2864194269</v>
      </c>
      <c r="I320" s="49">
        <f>IF('Baby Growth Tracker'!$C$5="Male",Table!AE320,Table!AW320)</f>
        <v>13.236349339299998</v>
      </c>
      <c r="J320" s="49">
        <f>IF('Baby Growth Tracker'!$C$5="Male",Table!AF320,Table!AX320)</f>
        <v>14.340107268750002</v>
      </c>
      <c r="K320" s="49">
        <f>IF('Baby Growth Tracker'!$C$5="Male",Table!AG320,Table!AY320)</f>
        <v>15.49795694588</v>
      </c>
      <c r="L320" s="49">
        <f>IF('Baby Growth Tracker'!$C$5="Male",Table!AH320,Table!AZ320)</f>
        <v>16.281808721520001</v>
      </c>
      <c r="M320" s="49">
        <f>IF('Baby Growth Tracker'!$C$5="Male",Table!AI320,Table!BA320)</f>
        <v>16.833409136289998</v>
      </c>
      <c r="N320" s="49" t="e">
        <f t="shared" si="12"/>
        <v>#N/A</v>
      </c>
      <c r="O320" s="50">
        <v>31.8</v>
      </c>
      <c r="P320" s="52" t="e">
        <f>VLOOKUP(Table!O320,'Baby Growth Tracker'!$D$14:$F$99,3,FALSE)</f>
        <v>#N/A</v>
      </c>
      <c r="Q320" s="49">
        <f>IF('Baby Growth Tracker'!$C$5="Male",Table!AJ320,Table!BB320)</f>
        <v>84.890001162576553</v>
      </c>
      <c r="R320" s="49">
        <f>IF('Baby Growth Tracker'!$C$5="Male",Table!AK320,Table!BC320)</f>
        <v>85.780976572633548</v>
      </c>
      <c r="S320" s="49">
        <f>IF('Baby Growth Tracker'!$C$5="Male",Table!AL320,Table!BD320)</f>
        <v>87.157514883639152</v>
      </c>
      <c r="T320" s="49">
        <f>IF('Baby Growth Tracker'!$C$5="Male",Table!AM320,Table!BE320)</f>
        <v>89.469951177944282</v>
      </c>
      <c r="U320" s="49">
        <f>IF('Baby Growth Tracker'!$C$5="Male",Table!AN320,Table!BF320)</f>
        <v>92.057096788824992</v>
      </c>
      <c r="V320" s="49">
        <f>IF('Baby Growth Tracker'!$C$5="Male",Table!AO320,Table!BG320)</f>
        <v>94.662783446181521</v>
      </c>
      <c r="W320" s="49">
        <f>IF('Baby Growth Tracker'!$C$5="Male",Table!AP320,Table!BH320)</f>
        <v>97.023620895218244</v>
      </c>
      <c r="X320" s="49">
        <f>IF('Baby Growth Tracker'!$C$5="Male",Table!AQ320,Table!BI320)</f>
        <v>98.44350376445567</v>
      </c>
      <c r="Y320" s="49">
        <f>IF('Baby Growth Tracker'!$C$5="Male",Table!AR320,Table!BJ320)</f>
        <v>99.368397836521339</v>
      </c>
      <c r="Z320" s="49" t="e">
        <f t="shared" si="13"/>
        <v>#N/A</v>
      </c>
      <c r="AA320" s="49">
        <v>11.275532724000001</v>
      </c>
      <c r="AB320" s="49">
        <v>11.547707506</v>
      </c>
      <c r="AC320" s="49">
        <v>11.985737277000002</v>
      </c>
      <c r="AD320" s="49">
        <v>12.773095246999999</v>
      </c>
      <c r="AE320" s="49">
        <v>13.738678871999999</v>
      </c>
      <c r="AF320" s="49">
        <v>14.813476419000001</v>
      </c>
      <c r="AG320" s="49">
        <v>15.887990734000002</v>
      </c>
      <c r="AH320" s="49">
        <v>16.585720985000002</v>
      </c>
      <c r="AI320" s="49">
        <v>17.062819222000002</v>
      </c>
      <c r="AJ320" s="49">
        <v>86.119804255013207</v>
      </c>
      <c r="AK320" s="49">
        <v>86.958045516107632</v>
      </c>
      <c r="AL320" s="49">
        <v>88.264129204380637</v>
      </c>
      <c r="AM320" s="49">
        <v>90.488663371000271</v>
      </c>
      <c r="AN320" s="49">
        <v>93.023414054292004</v>
      </c>
      <c r="AO320" s="49">
        <v>95.62627330626735</v>
      </c>
      <c r="AP320" s="49">
        <v>98.028612411082307</v>
      </c>
      <c r="AQ320" s="49">
        <v>99.493935602434618</v>
      </c>
      <c r="AR320" s="49">
        <v>100.4567942300329</v>
      </c>
      <c r="AS320" s="53">
        <v>10.881700660929999</v>
      </c>
      <c r="AT320" s="53">
        <v>11.13131612604</v>
      </c>
      <c r="AU320" s="53">
        <v>11.53817216739</v>
      </c>
      <c r="AV320" s="53">
        <v>12.2864194269</v>
      </c>
      <c r="AW320" s="53">
        <v>13.236349339299998</v>
      </c>
      <c r="AX320" s="53">
        <v>14.340107268750002</v>
      </c>
      <c r="AY320" s="53">
        <v>15.49795694588</v>
      </c>
      <c r="AZ320" s="53">
        <v>16.281808721520001</v>
      </c>
      <c r="BA320" s="53">
        <v>16.833409136289998</v>
      </c>
      <c r="BB320" s="53">
        <v>84.890001162576553</v>
      </c>
      <c r="BC320" s="53">
        <v>85.780976572633548</v>
      </c>
      <c r="BD320" s="53">
        <v>87.157514883639152</v>
      </c>
      <c r="BE320" s="53">
        <v>89.469951177944282</v>
      </c>
      <c r="BF320" s="53">
        <v>92.057096788824992</v>
      </c>
      <c r="BG320" s="53">
        <v>94.662783446181521</v>
      </c>
      <c r="BH320" s="53">
        <v>97.023620895218244</v>
      </c>
      <c r="BI320" s="53">
        <v>98.44350376445567</v>
      </c>
      <c r="BJ320" s="53">
        <v>99.368397836521339</v>
      </c>
    </row>
    <row r="321" spans="1:62">
      <c r="B321" s="54">
        <f t="shared" si="14"/>
        <v>957</v>
      </c>
      <c r="C321" s="50">
        <v>31.9</v>
      </c>
      <c r="D321" s="52" t="e">
        <f>VLOOKUP(Table!C321,'Baby Growth Tracker'!$D$14:$E$99,2,FALSE)</f>
        <v>#N/A</v>
      </c>
      <c r="E321" s="49">
        <f>IF('Baby Growth Tracker'!$C$5="Male",Table!AA321,Table!AS321)</f>
        <v>10.892478295029999</v>
      </c>
      <c r="F321" s="49">
        <f>IF('Baby Growth Tracker'!$C$5="Male",Table!AB321,Table!AT321)</f>
        <v>11.142454925675999</v>
      </c>
      <c r="G321" s="49">
        <f>IF('Baby Growth Tracker'!$C$5="Male",Table!AC321,Table!AU321)</f>
        <v>11.54993479647</v>
      </c>
      <c r="H321" s="49">
        <f>IF('Baby Growth Tracker'!$C$5="Male",Table!AD321,Table!AV321)</f>
        <v>12.299446149684</v>
      </c>
      <c r="I321" s="49">
        <f>IF('Baby Growth Tracker'!$C$5="Male",Table!AE321,Table!AW321)</f>
        <v>13.251206697595999</v>
      </c>
      <c r="J321" s="49">
        <f>IF('Baby Growth Tracker'!$C$5="Male",Table!AF321,Table!AX321)</f>
        <v>14.357422035622001</v>
      </c>
      <c r="K321" s="49">
        <f>IF('Baby Growth Tracker'!$C$5="Male",Table!AG321,Table!AY321)</f>
        <v>15.518246286484001</v>
      </c>
      <c r="L321" s="49">
        <f>IF('Baby Growth Tracker'!$C$5="Male",Table!AH321,Table!AZ321)</f>
        <v>16.304349819230001</v>
      </c>
      <c r="M321" s="49">
        <f>IF('Baby Growth Tracker'!$C$5="Male",Table!AI321,Table!BA321)</f>
        <v>16.857652660743998</v>
      </c>
      <c r="N321" s="49" t="e">
        <f t="shared" si="12"/>
        <v>#N/A</v>
      </c>
      <c r="O321" s="50">
        <v>31.9</v>
      </c>
      <c r="P321" s="52" t="e">
        <f>VLOOKUP(Table!O321,'Baby Growth Tracker'!$D$14:$F$99,3,FALSE)</f>
        <v>#N/A</v>
      </c>
      <c r="Q321" s="49">
        <f>IF('Baby Growth Tracker'!$C$5="Male",Table!AJ321,Table!BB321)</f>
        <v>84.953335821910656</v>
      </c>
      <c r="R321" s="49">
        <f>IF('Baby Growth Tracker'!$C$5="Male",Table!AK321,Table!BC321)</f>
        <v>85.844726164489785</v>
      </c>
      <c r="S321" s="49">
        <f>IF('Baby Growth Tracker'!$C$5="Male",Table!AL321,Table!BD321)</f>
        <v>87.221994361023903</v>
      </c>
      <c r="T321" s="49">
        <f>IF('Baby Growth Tracker'!$C$5="Male",Table!AM321,Table!BE321)</f>
        <v>89.535896819401259</v>
      </c>
      <c r="U321" s="49">
        <f>IF('Baby Growth Tracker'!$C$5="Male",Table!AN321,Table!BF321)</f>
        <v>92.125034049704794</v>
      </c>
      <c r="V321" s="49">
        <f>IF('Baby Growth Tracker'!$C$5="Male",Table!AO321,Table!BG321)</f>
        <v>94.733094887468098</v>
      </c>
      <c r="W321" s="49">
        <f>IF('Baby Growth Tracker'!$C$5="Male",Table!AP321,Table!BH321)</f>
        <v>97.096396923540979</v>
      </c>
      <c r="X321" s="49">
        <f>IF('Baby Growth Tracker'!$C$5="Male",Table!AQ321,Table!BI321)</f>
        <v>98.517903489529317</v>
      </c>
      <c r="Y321" s="49">
        <f>IF('Baby Growth Tracker'!$C$5="Male",Table!AR321,Table!BJ321)</f>
        <v>99.443911732844953</v>
      </c>
      <c r="Z321" s="49" t="e">
        <f t="shared" si="13"/>
        <v>#N/A</v>
      </c>
      <c r="AA321" s="49">
        <v>11.286927792000002</v>
      </c>
      <c r="AB321" s="49">
        <v>11.559276788</v>
      </c>
      <c r="AC321" s="49">
        <v>11.997631586000002</v>
      </c>
      <c r="AD321" s="49">
        <v>12.785715605999998</v>
      </c>
      <c r="AE321" s="49">
        <v>13.752445635999999</v>
      </c>
      <c r="AF321" s="49">
        <v>14.828860602000001</v>
      </c>
      <c r="AG321" s="49">
        <v>15.905359952000003</v>
      </c>
      <c r="AH321" s="49">
        <v>16.604579440000002</v>
      </c>
      <c r="AI321" s="49">
        <v>17.082787676000002</v>
      </c>
      <c r="AJ321" s="49">
        <v>86.185240884450209</v>
      </c>
      <c r="AK321" s="49">
        <v>87.023423775095722</v>
      </c>
      <c r="AL321" s="49">
        <v>88.329560876397835</v>
      </c>
      <c r="AM321" s="49">
        <v>90.554592277337292</v>
      </c>
      <c r="AN321" s="49">
        <v>93.090536277836804</v>
      </c>
      <c r="AO321" s="49">
        <v>95.695318857827829</v>
      </c>
      <c r="AP321" s="49">
        <v>98.10006320617299</v>
      </c>
      <c r="AQ321" s="49">
        <v>99.567151339245314</v>
      </c>
      <c r="AR321" s="49">
        <v>100.53129280942166</v>
      </c>
      <c r="AS321" s="53">
        <v>10.892478295029999</v>
      </c>
      <c r="AT321" s="53">
        <v>11.142454925675999</v>
      </c>
      <c r="AU321" s="53">
        <v>11.54993479647</v>
      </c>
      <c r="AV321" s="53">
        <v>12.299446149684</v>
      </c>
      <c r="AW321" s="53">
        <v>13.251206697595999</v>
      </c>
      <c r="AX321" s="53">
        <v>14.357422035622001</v>
      </c>
      <c r="AY321" s="53">
        <v>15.518246286484001</v>
      </c>
      <c r="AZ321" s="53">
        <v>16.304349819230001</v>
      </c>
      <c r="BA321" s="53">
        <v>16.857652660743998</v>
      </c>
      <c r="BB321" s="53">
        <v>84.953335821910656</v>
      </c>
      <c r="BC321" s="53">
        <v>85.844726164489785</v>
      </c>
      <c r="BD321" s="53">
        <v>87.221994361023903</v>
      </c>
      <c r="BE321" s="53">
        <v>89.535896819401259</v>
      </c>
      <c r="BF321" s="53">
        <v>92.125034049704794</v>
      </c>
      <c r="BG321" s="53">
        <v>94.733094887468098</v>
      </c>
      <c r="BH321" s="53">
        <v>97.096396923540979</v>
      </c>
      <c r="BI321" s="53">
        <v>98.517903489529317</v>
      </c>
      <c r="BJ321" s="53">
        <v>99.443911732844953</v>
      </c>
    </row>
    <row r="322" spans="1:62">
      <c r="A322" s="49" t="s">
        <v>11</v>
      </c>
      <c r="B322" s="54">
        <f t="shared" si="14"/>
        <v>960</v>
      </c>
      <c r="C322" s="50">
        <v>32</v>
      </c>
      <c r="D322" s="52" t="e">
        <f>VLOOKUP(Table!C322,'Baby Growth Tracker'!$D$14:$E$99,2,FALSE)</f>
        <v>#N/A</v>
      </c>
      <c r="E322" s="49">
        <f>IF('Baby Growth Tracker'!$C$5="Male",Table!AA322,Table!AS322)</f>
        <v>10.9032534389713</v>
      </c>
      <c r="F322" s="49">
        <f>IF('Baby Growth Tracker'!$C$5="Male",Table!AB322,Table!AT322)</f>
        <v>11.153591978538898</v>
      </c>
      <c r="G322" s="49">
        <f>IF('Baby Growth Tracker'!$C$5="Male",Table!AC322,Table!AU322)</f>
        <v>11.561696929055099</v>
      </c>
      <c r="H322" s="49">
        <f>IF('Baby Growth Tracker'!$C$5="Male",Table!AD322,Table!AV322)</f>
        <v>12.3124748460978</v>
      </c>
      <c r="I322" s="49">
        <f>IF('Baby Growth Tracker'!$C$5="Male",Table!AE322,Table!AW322)</f>
        <v>13.266069624744599</v>
      </c>
      <c r="J322" s="49">
        <f>IF('Baby Growth Tracker'!$C$5="Male",Table!AF322,Table!AX322)</f>
        <v>14.3747474870177</v>
      </c>
      <c r="K322" s="49">
        <f>IF('Baby Growth Tracker'!$C$5="Male",Table!AG322,Table!AY322)</f>
        <v>15.5385531928533</v>
      </c>
      <c r="L322" s="49">
        <f>IF('Baby Growth Tracker'!$C$5="Male",Table!AH322,Table!AZ322)</f>
        <v>16.3269142807717</v>
      </c>
      <c r="M322" s="49">
        <f>IF('Baby Growth Tracker'!$C$5="Male",Table!AI322,Table!BA322)</f>
        <v>16.881924290105498</v>
      </c>
      <c r="N322" s="49" t="e">
        <f t="shared" si="12"/>
        <v>#N/A</v>
      </c>
      <c r="O322" s="50">
        <v>32</v>
      </c>
      <c r="P322" s="52" t="e">
        <f>VLOOKUP(Table!O322,'Baby Growth Tracker'!$D$14:$F$99,3,FALSE)</f>
        <v>#N/A</v>
      </c>
      <c r="Q322" s="49">
        <f>IF('Baby Growth Tracker'!$C$5="Male",Table!AJ322,Table!BB322)</f>
        <v>85.01640002477474</v>
      </c>
      <c r="R322" s="49">
        <f>IF('Baby Growth Tracker'!$C$5="Male",Table!AK322,Table!BC322)</f>
        <v>85.908203963708502</v>
      </c>
      <c r="S322" s="49">
        <f>IF('Baby Growth Tracker'!$C$5="Male",Table!AL322,Table!BD322)</f>
        <v>87.286199478434526</v>
      </c>
      <c r="T322" s="49">
        <f>IF('Baby Growth Tracker'!$C$5="Male",Table!AM322,Table!BE322)</f>
        <v>89.601562504865925</v>
      </c>
      <c r="U322" s="49">
        <f>IF('Baby Growth Tracker'!$C$5="Male",Table!AN322,Table!BF322)</f>
        <v>92.192683365438242</v>
      </c>
      <c r="V322" s="49">
        <f>IF('Baby Growth Tracker'!$C$5="Male",Table!AO322,Table!BG322)</f>
        <v>94.803108708175813</v>
      </c>
      <c r="W322" s="49">
        <f>IF('Baby Growth Tracker'!$C$5="Male",Table!AP322,Table!BH322)</f>
        <v>97.168865330997662</v>
      </c>
      <c r="X322" s="49">
        <f>IF('Baby Growth Tracker'!$C$5="Male",Table!AQ322,Table!BI322)</f>
        <v>98.591989079486339</v>
      </c>
      <c r="Y322" s="49">
        <f>IF('Baby Growth Tracker'!$C$5="Male",Table!AR322,Table!BJ322)</f>
        <v>99.519107067461604</v>
      </c>
      <c r="Z322" s="49" t="e">
        <f t="shared" si="13"/>
        <v>#N/A</v>
      </c>
      <c r="AA322" s="49">
        <v>11.298322859999999</v>
      </c>
      <c r="AB322" s="49">
        <v>11.57084607</v>
      </c>
      <c r="AC322" s="49">
        <v>12.009525894999999</v>
      </c>
      <c r="AD322" s="49">
        <v>12.798335965</v>
      </c>
      <c r="AE322" s="49">
        <v>13.766212400000001</v>
      </c>
      <c r="AF322" s="49">
        <v>14.844244785000001</v>
      </c>
      <c r="AG322" s="49">
        <v>15.92272917</v>
      </c>
      <c r="AH322" s="49">
        <v>16.623437895000002</v>
      </c>
      <c r="AI322" s="49">
        <v>17.10275613</v>
      </c>
      <c r="AJ322" s="49">
        <v>86.250586021564558</v>
      </c>
      <c r="AK322" s="49">
        <v>87.088707690002835</v>
      </c>
      <c r="AL322" s="49">
        <v>88.394892801162868</v>
      </c>
      <c r="AM322" s="49">
        <v>90.620409768403164</v>
      </c>
      <c r="AN322" s="49">
        <v>93.157530491310624</v>
      </c>
      <c r="AO322" s="49">
        <v>95.764216362604529</v>
      </c>
      <c r="AP322" s="49">
        <v>98.171345381986129</v>
      </c>
      <c r="AQ322" s="49">
        <v>99.640185178456321</v>
      </c>
      <c r="AR322" s="49">
        <v>100.60560054224177</v>
      </c>
      <c r="AS322" s="53">
        <v>10.9032534389713</v>
      </c>
      <c r="AT322" s="53">
        <v>11.153591978538898</v>
      </c>
      <c r="AU322" s="53">
        <v>11.561696929055099</v>
      </c>
      <c r="AV322" s="53">
        <v>12.3124748460978</v>
      </c>
      <c r="AW322" s="53">
        <v>13.266069624744599</v>
      </c>
      <c r="AX322" s="53">
        <v>14.3747474870177</v>
      </c>
      <c r="AY322" s="53">
        <v>15.5385531928533</v>
      </c>
      <c r="AZ322" s="53">
        <v>16.3269142807717</v>
      </c>
      <c r="BA322" s="53">
        <v>16.881924290105498</v>
      </c>
      <c r="BB322" s="53">
        <v>85.01640002477474</v>
      </c>
      <c r="BC322" s="53">
        <v>85.908203963708502</v>
      </c>
      <c r="BD322" s="53">
        <v>87.286199478434526</v>
      </c>
      <c r="BE322" s="53">
        <v>89.601562504865925</v>
      </c>
      <c r="BF322" s="53">
        <v>92.192683365438242</v>
      </c>
      <c r="BG322" s="53">
        <v>94.803108708175813</v>
      </c>
      <c r="BH322" s="53">
        <v>97.168865330997662</v>
      </c>
      <c r="BI322" s="53">
        <v>98.591989079486339</v>
      </c>
      <c r="BJ322" s="53">
        <v>99.519107067461604</v>
      </c>
    </row>
    <row r="323" spans="1:62">
      <c r="B323" s="54">
        <f t="shared" si="14"/>
        <v>963</v>
      </c>
      <c r="C323" s="50">
        <v>32.1</v>
      </c>
      <c r="D323" s="52" t="e">
        <f>VLOOKUP(Table!C323,'Baby Growth Tracker'!$D$14:$E$99,2,FALSE)</f>
        <v>#N/A</v>
      </c>
      <c r="E323" s="49">
        <f>IF('Baby Growth Tracker'!$C$5="Male",Table!AA323,Table!AS323)</f>
        <v>10.914026383242579</v>
      </c>
      <c r="F323" s="49">
        <f>IF('Baby Growth Tracker'!$C$5="Male",Table!AB323,Table!AT323)</f>
        <v>11.164727566833509</v>
      </c>
      <c r="G323" s="49">
        <f>IF('Baby Growth Tracker'!$C$5="Male",Table!AC323,Table!AU323)</f>
        <v>11.573458833817979</v>
      </c>
      <c r="H323" s="49">
        <f>IF('Baby Growth Tracker'!$C$5="Male",Table!AD323,Table!AV323)</f>
        <v>12.32550575966304</v>
      </c>
      <c r="I323" s="49">
        <f>IF('Baby Growth Tracker'!$C$5="Male",Table!AE323,Table!AW323)</f>
        <v>13.280938331764839</v>
      </c>
      <c r="J323" s="49">
        <f>IF('Baby Growth Tracker'!$C$5="Male",Table!AF323,Table!AX323)</f>
        <v>14.392083795352081</v>
      </c>
      <c r="K323" s="49">
        <f>IF('Baby Growth Tracker'!$C$5="Male",Table!AG323,Table!AY323)</f>
        <v>15.55887779641931</v>
      </c>
      <c r="L323" s="49">
        <f>IF('Baby Growth Tracker'!$C$5="Male",Table!AH323,Table!AZ323)</f>
        <v>16.349502210181768</v>
      </c>
      <c r="M323" s="49">
        <f>IF('Baby Growth Tracker'!$C$5="Male",Table!AI323,Table!BA323)</f>
        <v>16.90622410974634</v>
      </c>
      <c r="N323" s="49" t="e">
        <f t="shared" ref="N323:N362" si="15">LOOKUP(D323,E323:M323,$E$1:$M$1)</f>
        <v>#N/A</v>
      </c>
      <c r="O323" s="50">
        <v>32.1</v>
      </c>
      <c r="P323" s="52" t="e">
        <f>VLOOKUP(Table!O323,'Baby Growth Tracker'!$D$14:$F$99,3,FALSE)</f>
        <v>#N/A</v>
      </c>
      <c r="Q323" s="49">
        <f>IF('Baby Growth Tracker'!$C$5="Male",Table!AJ323,Table!BB323)</f>
        <v>85.079195081949166</v>
      </c>
      <c r="R323" s="49">
        <f>IF('Baby Growth Tracker'!$C$5="Male",Table!AK323,Table!BC323)</f>
        <v>85.971411364475401</v>
      </c>
      <c r="S323" s="49">
        <f>IF('Baby Growth Tracker'!$C$5="Male",Table!AL323,Table!BD323)</f>
        <v>87.35013175615336</v>
      </c>
      <c r="T323" s="49">
        <f>IF('Baby Growth Tracker'!$C$5="Male",Table!AM323,Table!BE323)</f>
        <v>89.666949957367791</v>
      </c>
      <c r="U323" s="49">
        <f>IF('Baby Growth Tracker'!$C$5="Male",Table!AN323,Table!BF323)</f>
        <v>92.260046669528236</v>
      </c>
      <c r="V323" s="49">
        <f>IF('Baby Growth Tracker'!$C$5="Male",Table!AO323,Table!BG323)</f>
        <v>94.872827033038391</v>
      </c>
      <c r="W323" s="49">
        <f>IF('Baby Growth Tracker'!$C$5="Male",Table!AP323,Table!BH323)</f>
        <v>97.241028395058535</v>
      </c>
      <c r="X323" s="49">
        <f>IF('Baby Growth Tracker'!$C$5="Male",Table!AQ323,Table!BI323)</f>
        <v>98.66576289337992</v>
      </c>
      <c r="Y323" s="49">
        <f>IF('Baby Growth Tracker'!$C$5="Male",Table!AR323,Table!BJ323)</f>
        <v>99.593986248175611</v>
      </c>
      <c r="Z323" s="49" t="e">
        <f t="shared" ref="Z323:Z357" si="16">LOOKUP(P323,Q323:Y323,$Q$1:$Y$1)</f>
        <v>#N/A</v>
      </c>
      <c r="AA323" s="49">
        <v>11.309717928</v>
      </c>
      <c r="AB323" s="49">
        <v>11.582415352</v>
      </c>
      <c r="AC323" s="49">
        <v>12.021420204</v>
      </c>
      <c r="AD323" s="49">
        <v>12.810956323999999</v>
      </c>
      <c r="AE323" s="49">
        <v>13.779979164</v>
      </c>
      <c r="AF323" s="49">
        <v>14.859628968000001</v>
      </c>
      <c r="AG323" s="49">
        <v>15.940098387999999</v>
      </c>
      <c r="AH323" s="49">
        <v>16.642296350000002</v>
      </c>
      <c r="AI323" s="49">
        <v>17.122724584</v>
      </c>
      <c r="AJ323" s="49">
        <v>86.315840406404163</v>
      </c>
      <c r="AK323" s="49">
        <v>87.153898001491314</v>
      </c>
      <c r="AL323" s="49">
        <v>88.460125738453428</v>
      </c>
      <c r="AM323" s="49">
        <v>90.686116683403881</v>
      </c>
      <c r="AN323" s="49">
        <v>93.224397688379725</v>
      </c>
      <c r="AO323" s="49">
        <v>95.832967033994535</v>
      </c>
      <c r="AP323" s="49">
        <v>98.242460401785635</v>
      </c>
      <c r="AQ323" s="49">
        <v>99.713038755150393</v>
      </c>
      <c r="AR323" s="49">
        <v>100.67971918374015</v>
      </c>
      <c r="AS323" s="53">
        <v>10.914026383242579</v>
      </c>
      <c r="AT323" s="53">
        <v>11.164727566833509</v>
      </c>
      <c r="AU323" s="53">
        <v>11.573458833817979</v>
      </c>
      <c r="AV323" s="53">
        <v>12.32550575966304</v>
      </c>
      <c r="AW323" s="53">
        <v>13.280938331764839</v>
      </c>
      <c r="AX323" s="53">
        <v>14.392083795352081</v>
      </c>
      <c r="AY323" s="53">
        <v>15.55887779641931</v>
      </c>
      <c r="AZ323" s="53">
        <v>16.349502210181768</v>
      </c>
      <c r="BA323" s="53">
        <v>16.90622410974634</v>
      </c>
      <c r="BB323" s="53">
        <v>85.079195081949166</v>
      </c>
      <c r="BC323" s="53">
        <v>85.971411364475401</v>
      </c>
      <c r="BD323" s="53">
        <v>87.35013175615336</v>
      </c>
      <c r="BE323" s="53">
        <v>89.666949957367791</v>
      </c>
      <c r="BF323" s="53">
        <v>92.260046669528236</v>
      </c>
      <c r="BG323" s="53">
        <v>94.872827033038391</v>
      </c>
      <c r="BH323" s="53">
        <v>97.241028395058535</v>
      </c>
      <c r="BI323" s="53">
        <v>98.66576289337992</v>
      </c>
      <c r="BJ323" s="53">
        <v>99.593986248175611</v>
      </c>
    </row>
    <row r="324" spans="1:62">
      <c r="B324" s="54">
        <f t="shared" ref="B324:B362" si="17">C324*30</f>
        <v>966.00000000000011</v>
      </c>
      <c r="C324" s="50">
        <v>32.200000000000003</v>
      </c>
      <c r="D324" s="52" t="e">
        <f>VLOOKUP(Table!C324,'Baby Growth Tracker'!$D$14:$E$99,2,FALSE)</f>
        <v>#N/A</v>
      </c>
      <c r="E324" s="49">
        <f>IF('Baby Growth Tracker'!$C$5="Male",Table!AA324,Table!AS324)</f>
        <v>10.924797403371576</v>
      </c>
      <c r="F324" s="49">
        <f>IF('Baby Growth Tracker'!$C$5="Male",Table!AB324,Table!AT324)</f>
        <v>11.175861956612753</v>
      </c>
      <c r="G324" s="49">
        <f>IF('Baby Growth Tracker'!$C$5="Male",Table!AC324,Table!AU324)</f>
        <v>11.585220761243281</v>
      </c>
      <c r="H324" s="49">
        <f>IF('Baby Growth Tracker'!$C$5="Male",Table!AD324,Table!AV324)</f>
        <v>12.338539111580189</v>
      </c>
      <c r="I324" s="49">
        <f>IF('Baby Growth Tracker'!$C$5="Male",Table!AE324,Table!AW324)</f>
        <v>13.295813001047172</v>
      </c>
      <c r="J324" s="49">
        <f>IF('Baby Growth Tracker'!$C$5="Male",Table!AF324,Table!AX324)</f>
        <v>14.409431094912044</v>
      </c>
      <c r="K324" s="49">
        <f>IF('Baby Growth Tracker'!$C$5="Male",Table!AG324,Table!AY324)</f>
        <v>15.579220176975454</v>
      </c>
      <c r="L324" s="49">
        <f>IF('Baby Growth Tracker'!$C$5="Male",Table!AH324,Table!AZ324)</f>
        <v>16.372113648006216</v>
      </c>
      <c r="M324" s="49">
        <f>IF('Baby Growth Tracker'!$C$5="Male",Table!AI324,Table!BA324)</f>
        <v>16.93055213161313</v>
      </c>
      <c r="N324" s="49" t="e">
        <f t="shared" si="15"/>
        <v>#N/A</v>
      </c>
      <c r="O324" s="50">
        <v>32.200000000000003</v>
      </c>
      <c r="P324" s="52" t="e">
        <f>VLOOKUP(Table!O324,'Baby Growth Tracker'!$D$14:$F$99,3,FALSE)</f>
        <v>#N/A</v>
      </c>
      <c r="Q324" s="49">
        <f>IF('Baby Growth Tracker'!$C$5="Male",Table!AJ324,Table!BB324)</f>
        <v>85.141722872009296</v>
      </c>
      <c r="R324" s="49">
        <f>IF('Baby Growth Tracker'!$C$5="Male",Table!AK324,Table!BC324)</f>
        <v>86.03435032473817</v>
      </c>
      <c r="S324" s="49">
        <f>IF('Baby Growth Tracker'!$C$5="Male",Table!AL324,Table!BD324)</f>
        <v>87.413793273606586</v>
      </c>
      <c r="T324" s="49">
        <f>IF('Baby Growth Tracker'!$C$5="Male",Table!AM324,Table!BE324)</f>
        <v>89.732061455611699</v>
      </c>
      <c r="U324" s="49">
        <f>IF('Baby Growth Tracker'!$C$5="Male",Table!AN324,Table!BF324)</f>
        <v>92.327126453406692</v>
      </c>
      <c r="V324" s="49">
        <f>IF('Baby Growth Tracker'!$C$5="Male",Table!AO324,Table!BG324)</f>
        <v>94.942252553230716</v>
      </c>
      <c r="W324" s="49">
        <f>IF('Baby Growth Tracker'!$C$5="Male",Table!AP324,Table!BH324)</f>
        <v>97.312888972491336</v>
      </c>
      <c r="X324" s="49">
        <f>IF('Baby Growth Tracker'!$C$5="Male",Table!AQ324,Table!BI324)</f>
        <v>98.739227879546362</v>
      </c>
      <c r="Y324" s="49">
        <f>IF('Baby Growth Tracker'!$C$5="Male",Table!AR324,Table!BJ324)</f>
        <v>99.668552279459178</v>
      </c>
      <c r="Z324" s="49" t="e">
        <f t="shared" si="16"/>
        <v>#N/A</v>
      </c>
      <c r="AA324" s="49">
        <v>11.321112996</v>
      </c>
      <c r="AB324" s="49">
        <v>11.593984634</v>
      </c>
      <c r="AC324" s="49">
        <v>12.033314513000001</v>
      </c>
      <c r="AD324" s="49">
        <v>12.823576682999999</v>
      </c>
      <c r="AE324" s="49">
        <v>13.793745928</v>
      </c>
      <c r="AF324" s="49">
        <v>14.875013151000001</v>
      </c>
      <c r="AG324" s="49">
        <v>15.957467605999998</v>
      </c>
      <c r="AH324" s="49">
        <v>16.661154805000002</v>
      </c>
      <c r="AI324" s="49">
        <v>17.142693038000001</v>
      </c>
      <c r="AJ324" s="49">
        <v>86.381004943067268</v>
      </c>
      <c r="AK324" s="49">
        <v>87.218995621180042</v>
      </c>
      <c r="AL324" s="49">
        <v>88.525260630727331</v>
      </c>
      <c r="AM324" s="49">
        <v>90.75171406668187</v>
      </c>
      <c r="AN324" s="49">
        <v>93.291139096747258</v>
      </c>
      <c r="AO324" s="49">
        <v>95.901572351998979</v>
      </c>
      <c r="AP324" s="49">
        <v>98.313410027279318</v>
      </c>
      <c r="AQ324" s="49">
        <v>99.78571402274936</v>
      </c>
      <c r="AR324" s="49">
        <v>100.75365082065024</v>
      </c>
      <c r="AS324" s="53">
        <v>10.924797403371576</v>
      </c>
      <c r="AT324" s="53">
        <v>11.175861956612753</v>
      </c>
      <c r="AU324" s="53">
        <v>11.585220761243281</v>
      </c>
      <c r="AV324" s="53">
        <v>12.338539111580189</v>
      </c>
      <c r="AW324" s="53">
        <v>13.295813001047172</v>
      </c>
      <c r="AX324" s="53">
        <v>14.409431094912044</v>
      </c>
      <c r="AY324" s="53">
        <v>15.579220176975454</v>
      </c>
      <c r="AZ324" s="53">
        <v>16.372113648006216</v>
      </c>
      <c r="BA324" s="53">
        <v>16.93055213161313</v>
      </c>
      <c r="BB324" s="53">
        <v>85.141722872009296</v>
      </c>
      <c r="BC324" s="53">
        <v>86.03435032473817</v>
      </c>
      <c r="BD324" s="53">
        <v>87.413793273606586</v>
      </c>
      <c r="BE324" s="53">
        <v>89.732061455611699</v>
      </c>
      <c r="BF324" s="53">
        <v>92.327126453406692</v>
      </c>
      <c r="BG324" s="53">
        <v>94.942252553230716</v>
      </c>
      <c r="BH324" s="53">
        <v>97.312888972491336</v>
      </c>
      <c r="BI324" s="53">
        <v>98.739227879546362</v>
      </c>
      <c r="BJ324" s="53">
        <v>99.668552279459178</v>
      </c>
    </row>
    <row r="325" spans="1:62">
      <c r="B325" s="54">
        <f t="shared" si="17"/>
        <v>968.99999999999989</v>
      </c>
      <c r="C325" s="50">
        <v>32.299999999999997</v>
      </c>
      <c r="D325" s="52" t="e">
        <f>VLOOKUP(Table!C325,'Baby Growth Tracker'!$D$14:$E$99,2,FALSE)</f>
        <v>#N/A</v>
      </c>
      <c r="E325" s="49">
        <f>IF('Baby Growth Tracker'!$C$5="Male",Table!AA325,Table!AS325)</f>
        <v>10.935566758188866</v>
      </c>
      <c r="F325" s="49">
        <f>IF('Baby Growth Tracker'!$C$5="Male",Table!AB325,Table!AT325)</f>
        <v>11.186995395903864</v>
      </c>
      <c r="G325" s="49">
        <f>IF('Baby Growth Tracker'!$C$5="Male",Table!AC325,Table!AU325)</f>
        <v>11.59698294152034</v>
      </c>
      <c r="H325" s="49">
        <f>IF('Baby Growth Tracker'!$C$5="Male",Table!AD325,Table!AV325)</f>
        <v>12.351575098145622</v>
      </c>
      <c r="I325" s="49">
        <f>IF('Baby Growth Tracker'!$C$5="Male",Table!AE325,Table!AW325)</f>
        <v>13.31069378304262</v>
      </c>
      <c r="J325" s="49">
        <f>IF('Baby Growth Tracker'!$C$5="Male",Table!AF325,Table!AX325)</f>
        <v>14.426789477437866</v>
      </c>
      <c r="K325" s="49">
        <f>IF('Baby Growth Tracker'!$C$5="Male",Table!AG325,Table!AY325)</f>
        <v>15.599580356659859</v>
      </c>
      <c r="L325" s="49">
        <f>IF('Baby Growth Tracker'!$C$5="Male",Table!AH325,Table!AZ325)</f>
        <v>16.394748563862656</v>
      </c>
      <c r="M325" s="49">
        <f>IF('Baby Growth Tracker'!$C$5="Male",Table!AI325,Table!BA325)</f>
        <v>16.954908285588751</v>
      </c>
      <c r="N325" s="49" t="e">
        <f t="shared" si="15"/>
        <v>#N/A</v>
      </c>
      <c r="O325" s="50">
        <v>32.299999999999997</v>
      </c>
      <c r="P325" s="52" t="e">
        <f>VLOOKUP(Table!O325,'Baby Growth Tracker'!$D$14:$F$99,3,FALSE)</f>
        <v>#N/A</v>
      </c>
      <c r="Q325" s="49">
        <f>IF('Baby Growth Tracker'!$C$5="Male",Table!AJ325,Table!BB325)</f>
        <v>85.203985902120067</v>
      </c>
      <c r="R325" s="49">
        <f>IF('Baby Growth Tracker'!$C$5="Male",Table!AK325,Table!BC325)</f>
        <v>86.097023427044974</v>
      </c>
      <c r="S325" s="49">
        <f>IF('Baby Growth Tracker'!$C$5="Male",Table!AL325,Table!BD325)</f>
        <v>87.477186730372509</v>
      </c>
      <c r="T325" s="49">
        <f>IF('Baby Growth Tracker'!$C$5="Male",Table!AM325,Table!BE325)</f>
        <v>89.796899895540335</v>
      </c>
      <c r="U325" s="49">
        <f>IF('Baby Growth Tracker'!$C$5="Male",Table!AN325,Table!BF325)</f>
        <v>92.393925828995933</v>
      </c>
      <c r="V325" s="49">
        <f>IF('Baby Growth Tracker'!$C$5="Male",Table!AO325,Table!BG325)</f>
        <v>95.01138859031505</v>
      </c>
      <c r="W325" s="49">
        <f>IF('Baby Growth Tracker'!$C$5="Male",Table!AP325,Table!BH325)</f>
        <v>97.384450564868857</v>
      </c>
      <c r="X325" s="49">
        <f>IF('Baby Growth Tracker'!$C$5="Male",Table!AQ325,Table!BI325)</f>
        <v>98.812387642183666</v>
      </c>
      <c r="Y325" s="49">
        <f>IF('Baby Growth Tracker'!$C$5="Male",Table!AR325,Table!BJ325)</f>
        <v>99.742808829779548</v>
      </c>
      <c r="Z325" s="49" t="e">
        <f t="shared" si="16"/>
        <v>#N/A</v>
      </c>
      <c r="AA325" s="49">
        <v>11.332508064000001</v>
      </c>
      <c r="AB325" s="49">
        <v>11.605553916</v>
      </c>
      <c r="AC325" s="49">
        <v>12.045208822000001</v>
      </c>
      <c r="AD325" s="49">
        <v>12.836197041999998</v>
      </c>
      <c r="AE325" s="49">
        <v>13.807512692</v>
      </c>
      <c r="AF325" s="49">
        <v>14.890397334000001</v>
      </c>
      <c r="AG325" s="49">
        <v>15.974836823999997</v>
      </c>
      <c r="AH325" s="49">
        <v>16.680013260000003</v>
      </c>
      <c r="AI325" s="49">
        <v>17.162661492000002</v>
      </c>
      <c r="AJ325" s="49">
        <v>86.446080719778237</v>
      </c>
      <c r="AK325" s="49">
        <v>87.284001652481692</v>
      </c>
      <c r="AL325" s="49">
        <v>88.590298625272439</v>
      </c>
      <c r="AM325" s="49">
        <v>90.817203192414127</v>
      </c>
      <c r="AN325" s="49">
        <v>93.357756206142327</v>
      </c>
      <c r="AO325" s="49">
        <v>95.970034094886671</v>
      </c>
      <c r="AP325" s="49">
        <v>98.384196353807056</v>
      </c>
      <c r="AQ325" s="49">
        <v>99.858213290357526</v>
      </c>
      <c r="AR325" s="49">
        <v>100.82739790993524</v>
      </c>
      <c r="AS325" s="53">
        <v>10.935566758188866</v>
      </c>
      <c r="AT325" s="53">
        <v>11.186995395903864</v>
      </c>
      <c r="AU325" s="53">
        <v>11.59698294152034</v>
      </c>
      <c r="AV325" s="53">
        <v>12.351575098145622</v>
      </c>
      <c r="AW325" s="53">
        <v>13.31069378304262</v>
      </c>
      <c r="AX325" s="53">
        <v>14.426789477437866</v>
      </c>
      <c r="AY325" s="53">
        <v>15.599580356659859</v>
      </c>
      <c r="AZ325" s="53">
        <v>16.394748563862656</v>
      </c>
      <c r="BA325" s="53">
        <v>16.954908285588751</v>
      </c>
      <c r="BB325" s="53">
        <v>85.203985902120067</v>
      </c>
      <c r="BC325" s="53">
        <v>86.097023427044974</v>
      </c>
      <c r="BD325" s="53">
        <v>87.477186730372509</v>
      </c>
      <c r="BE325" s="53">
        <v>89.796899895540335</v>
      </c>
      <c r="BF325" s="53">
        <v>92.393925828995933</v>
      </c>
      <c r="BG325" s="53">
        <v>95.01138859031505</v>
      </c>
      <c r="BH325" s="53">
        <v>97.384450564868857</v>
      </c>
      <c r="BI325" s="53">
        <v>98.812387642183666</v>
      </c>
      <c r="BJ325" s="53">
        <v>99.742808829779548</v>
      </c>
    </row>
    <row r="326" spans="1:62">
      <c r="B326" s="54">
        <f t="shared" si="17"/>
        <v>972</v>
      </c>
      <c r="C326" s="50">
        <v>32.4</v>
      </c>
      <c r="D326" s="52" t="e">
        <f>VLOOKUP(Table!C326,'Baby Growth Tracker'!$D$14:$E$99,2,FALSE)</f>
        <v>#N/A</v>
      </c>
      <c r="E326" s="49">
        <f>IF('Baby Growth Tracker'!$C$5="Male",Table!AA326,Table!AS326)</f>
        <v>10.946334688770847</v>
      </c>
      <c r="F326" s="49">
        <f>IF('Baby Growth Tracker'!$C$5="Male",Table!AB326,Table!AT326)</f>
        <v>11.19812811359907</v>
      </c>
      <c r="G326" s="49">
        <f>IF('Baby Growth Tracker'!$C$5="Male",Table!AC326,Table!AU326)</f>
        <v>11.608745583345048</v>
      </c>
      <c r="H326" s="49">
        <f>IF('Baby Growth Tracker'!$C$5="Male",Table!AD326,Table!AV326)</f>
        <v>12.364613889369673</v>
      </c>
      <c r="I326" s="49">
        <f>IF('Baby Growth Tracker'!$C$5="Male",Table!AE326,Table!AW326)</f>
        <v>13.325580794593012</v>
      </c>
      <c r="J326" s="49">
        <f>IF('Baby Growth Tracker'!$C$5="Male",Table!AF326,Table!AX326)</f>
        <v>14.44415899000164</v>
      </c>
      <c r="K326" s="49">
        <f>IF('Baby Growth Tracker'!$C$5="Male",Table!AG326,Table!AY326)</f>
        <v>15.619958297160942</v>
      </c>
      <c r="L326" s="49">
        <f>IF('Baby Growth Tracker'!$C$5="Male",Table!AH326,Table!AZ326)</f>
        <v>16.417406853034574</v>
      </c>
      <c r="M326" s="49">
        <f>IF('Baby Growth Tracker'!$C$5="Male",Table!AI326,Table!BA326)</f>
        <v>16.979292415562806</v>
      </c>
      <c r="N326" s="49" t="e">
        <f t="shared" si="15"/>
        <v>#N/A</v>
      </c>
      <c r="O326" s="50">
        <v>32.4</v>
      </c>
      <c r="P326" s="52" t="e">
        <f>VLOOKUP(Table!O326,'Baby Growth Tracker'!$D$14:$F$99,3,FALSE)</f>
        <v>#N/A</v>
      </c>
      <c r="Q326" s="49">
        <f>IF('Baby Growth Tracker'!$C$5="Male",Table!AJ326,Table!BB326)</f>
        <v>85.265987332247533</v>
      </c>
      <c r="R326" s="49">
        <f>IF('Baby Growth Tracker'!$C$5="Male",Table!AK326,Table!BC326)</f>
        <v>86.159433902824333</v>
      </c>
      <c r="S326" s="49">
        <f>IF('Baby Growth Tracker'!$C$5="Male",Table!AL326,Table!BD326)</f>
        <v>87.540315470592873</v>
      </c>
      <c r="T326" s="49">
        <f>IF('Baby Growth Tracker'!$C$5="Male",Table!AM326,Table!BE326)</f>
        <v>89.861468815034698</v>
      </c>
      <c r="U326" s="49">
        <f>IF('Baby Growth Tracker'!$C$5="Male",Table!AN326,Table!BF326)</f>
        <v>92.460448553830247</v>
      </c>
      <c r="V326" s="49">
        <f>IF('Baby Growth Tracker'!$C$5="Male",Table!AO326,Table!BG326)</f>
        <v>95.080239121885398</v>
      </c>
      <c r="W326" s="49">
        <f>IF('Baby Growth Tracker'!$C$5="Male",Table!AP326,Table!BH326)</f>
        <v>97.455717344767777</v>
      </c>
      <c r="X326" s="49">
        <f>IF('Baby Growth Tracker'!$C$5="Male",Table!AQ326,Table!BI326)</f>
        <v>98.885246467919004</v>
      </c>
      <c r="Y326" s="49">
        <f>IF('Baby Growth Tracker'!$C$5="Male",Table!AR326,Table!BJ326)</f>
        <v>99.816760258420274</v>
      </c>
      <c r="Z326" s="49" t="e">
        <f t="shared" si="16"/>
        <v>#N/A</v>
      </c>
      <c r="AA326" s="49">
        <v>11.343903132000001</v>
      </c>
      <c r="AB326" s="49">
        <v>11.617123198</v>
      </c>
      <c r="AC326" s="49">
        <v>12.057103131000002</v>
      </c>
      <c r="AD326" s="49">
        <v>12.848817400999998</v>
      </c>
      <c r="AE326" s="49">
        <v>13.821279455999999</v>
      </c>
      <c r="AF326" s="49">
        <v>14.905781517000001</v>
      </c>
      <c r="AG326" s="49">
        <v>15.992206041999996</v>
      </c>
      <c r="AH326" s="49">
        <v>16.698871715000003</v>
      </c>
      <c r="AI326" s="49">
        <v>17.182629946000002</v>
      </c>
      <c r="AJ326" s="49">
        <v>86.511069017279041</v>
      </c>
      <c r="AK326" s="49">
        <v>87.348917399319475</v>
      </c>
      <c r="AL326" s="49">
        <v>88.655241083471381</v>
      </c>
      <c r="AM326" s="49">
        <v>90.882585574907665</v>
      </c>
      <c r="AN326" s="49">
        <v>93.424250779897463</v>
      </c>
      <c r="AO326" s="49">
        <v>96.038354352147152</v>
      </c>
      <c r="AP326" s="49">
        <v>98.454821824555978</v>
      </c>
      <c r="AQ326" s="49">
        <v>99.930539237716772</v>
      </c>
      <c r="AR326" s="49">
        <v>100.90096329420848</v>
      </c>
      <c r="AS326" s="53">
        <v>10.946334688770847</v>
      </c>
      <c r="AT326" s="53">
        <v>11.19812811359907</v>
      </c>
      <c r="AU326" s="53">
        <v>11.608745583345048</v>
      </c>
      <c r="AV326" s="53">
        <v>12.364613889369673</v>
      </c>
      <c r="AW326" s="53">
        <v>13.325580794593012</v>
      </c>
      <c r="AX326" s="53">
        <v>14.44415899000164</v>
      </c>
      <c r="AY326" s="53">
        <v>15.619958297160942</v>
      </c>
      <c r="AZ326" s="53">
        <v>16.417406853034574</v>
      </c>
      <c r="BA326" s="53">
        <v>16.979292415562806</v>
      </c>
      <c r="BB326" s="53">
        <v>85.265987332247533</v>
      </c>
      <c r="BC326" s="53">
        <v>86.159433902824333</v>
      </c>
      <c r="BD326" s="53">
        <v>87.540315470592873</v>
      </c>
      <c r="BE326" s="53">
        <v>89.861468815034698</v>
      </c>
      <c r="BF326" s="53">
        <v>92.460448553830247</v>
      </c>
      <c r="BG326" s="53">
        <v>95.080239121885398</v>
      </c>
      <c r="BH326" s="53">
        <v>97.455717344767777</v>
      </c>
      <c r="BI326" s="53">
        <v>98.885246467919004</v>
      </c>
      <c r="BJ326" s="53">
        <v>99.816760258420274</v>
      </c>
    </row>
    <row r="327" spans="1:62">
      <c r="A327" s="49" t="s">
        <v>11</v>
      </c>
      <c r="B327" s="54">
        <f t="shared" si="17"/>
        <v>975</v>
      </c>
      <c r="C327" s="50">
        <v>32.5</v>
      </c>
      <c r="D327" s="52" t="e">
        <f>VLOOKUP(Table!C327,'Baby Growth Tracker'!$D$14:$E$99,2,FALSE)</f>
        <v>#N/A</v>
      </c>
      <c r="E327" s="49">
        <f>IF('Baby Growth Tracker'!$C$5="Male",Table!AA327,Table!AS327)</f>
        <v>10.95721927</v>
      </c>
      <c r="F327" s="49">
        <f>IF('Baby Growth Tracker'!$C$5="Male",Table!AB327,Table!AT327)</f>
        <v>11.209344700000001</v>
      </c>
      <c r="G327" s="49">
        <f>IF('Baby Growth Tracker'!$C$5="Male",Table!AC327,Table!AU327)</f>
        <v>11.62053697</v>
      </c>
      <c r="H327" s="49">
        <f>IF('Baby Growth Tracker'!$C$5="Male",Table!AD327,Table!AV327)</f>
        <v>12.377572560000001</v>
      </c>
      <c r="I327" s="49">
        <f>IF('Baby Growth Tracker'!$C$5="Male",Table!AE327,Table!AW327)</f>
        <v>13.34022934</v>
      </c>
      <c r="J327" s="49">
        <f>IF('Baby Growth Tracker'!$C$5="Male",Table!AF327,Table!AX327)</f>
        <v>14.46106492</v>
      </c>
      <c r="K327" s="49">
        <f>IF('Baby Growth Tracker'!$C$5="Male",Table!AG327,Table!AY327)</f>
        <v>15.63957012</v>
      </c>
      <c r="L327" s="49">
        <f>IF('Baby Growth Tracker'!$C$5="Male",Table!AH327,Table!AZ327)</f>
        <v>16.439044289999998</v>
      </c>
      <c r="M327" s="49">
        <f>IF('Baby Growth Tracker'!$C$5="Male",Table!AI327,Table!BA327)</f>
        <v>17.002447490000002</v>
      </c>
      <c r="N327" s="49" t="e">
        <f t="shared" si="15"/>
        <v>#N/A</v>
      </c>
      <c r="O327" s="50">
        <v>32.5</v>
      </c>
      <c r="P327" s="52" t="e">
        <f>VLOOKUP(Table!O327,'Baby Growth Tracker'!$D$14:$F$99,3,FALSE)</f>
        <v>#N/A</v>
      </c>
      <c r="Q327" s="49">
        <f>IF('Baby Growth Tracker'!$C$5="Male",Table!AJ327,Table!BB327)</f>
        <v>85.339869204125989</v>
      </c>
      <c r="R327" s="49">
        <f>IF('Baby Growth Tracker'!$C$5="Male",Table!AK327,Table!BC327)</f>
        <v>86.233785722804114</v>
      </c>
      <c r="S327" s="49">
        <f>IF('Baby Growth Tracker'!$C$5="Male",Table!AL327,Table!BD327)</f>
        <v>87.615501578534605</v>
      </c>
      <c r="T327" s="49">
        <f>IF('Baby Growth Tracker'!$C$5="Male",Table!AM327,Table!BE327)</f>
        <v>89.938345898754946</v>
      </c>
      <c r="U327" s="49">
        <f>IF('Baby Growth Tracker'!$C$5="Male",Table!AN327,Table!BF327)</f>
        <v>92.539635196000006</v>
      </c>
      <c r="V327" s="49">
        <f>IF('Baby Growth Tracker'!$C$5="Male",Table!AO327,Table!BG327)</f>
        <v>95.162182565916609</v>
      </c>
      <c r="W327" s="49">
        <f>IF('Baby Growth Tracker'!$C$5="Male",Table!AP327,Table!BH327)</f>
        <v>97.540519136117823</v>
      </c>
      <c r="X327" s="49">
        <f>IF('Baby Growth Tracker'!$C$5="Male",Table!AQ327,Table!BI327)</f>
        <v>98.971927774104046</v>
      </c>
      <c r="Y327" s="49">
        <f>IF('Baby Growth Tracker'!$C$5="Male",Table!AR327,Table!BJ327)</f>
        <v>99.90472931691572</v>
      </c>
      <c r="Z327" s="49" t="e">
        <f t="shared" si="16"/>
        <v>#N/A</v>
      </c>
      <c r="AA327" s="49">
        <v>11.3552982</v>
      </c>
      <c r="AB327" s="49">
        <v>11.62869248</v>
      </c>
      <c r="AC327" s="49">
        <v>12.06899744</v>
      </c>
      <c r="AD327" s="49">
        <v>12.861437759999999</v>
      </c>
      <c r="AE327" s="49">
        <v>13.835046220000001</v>
      </c>
      <c r="AF327" s="49">
        <v>14.9211657</v>
      </c>
      <c r="AG327" s="49">
        <v>16.009575259999998</v>
      </c>
      <c r="AH327" s="49">
        <v>16.717730169999999</v>
      </c>
      <c r="AI327" s="49">
        <v>17.202598399999999</v>
      </c>
      <c r="AJ327" s="49">
        <v>86.580085111058494</v>
      </c>
      <c r="AK327" s="49">
        <v>87.417985874215148</v>
      </c>
      <c r="AL327" s="49">
        <v>88.72457345346352</v>
      </c>
      <c r="AM327" s="49">
        <v>90.952871072222919</v>
      </c>
      <c r="AN327" s="49">
        <v>93.496379457000003</v>
      </c>
      <c r="AO327" s="49">
        <v>96.11319216899733</v>
      </c>
      <c r="AP327" s="49">
        <v>98.532872542043066</v>
      </c>
      <c r="AQ327" s="49">
        <v>100.01087654766904</v>
      </c>
      <c r="AR327" s="49">
        <v>100.9829351608369</v>
      </c>
      <c r="AS327" s="53">
        <v>10.95721927</v>
      </c>
      <c r="AT327" s="53">
        <v>11.209344700000001</v>
      </c>
      <c r="AU327" s="53">
        <v>11.62053697</v>
      </c>
      <c r="AV327" s="53">
        <v>12.377572560000001</v>
      </c>
      <c r="AW327" s="53">
        <v>13.34022934</v>
      </c>
      <c r="AX327" s="53">
        <v>14.46106492</v>
      </c>
      <c r="AY327" s="53">
        <v>15.63957012</v>
      </c>
      <c r="AZ327" s="53">
        <v>16.439044289999998</v>
      </c>
      <c r="BA327" s="53">
        <v>17.002447490000002</v>
      </c>
      <c r="BB327" s="53">
        <v>85.339869204125989</v>
      </c>
      <c r="BC327" s="53">
        <v>86.233785722804114</v>
      </c>
      <c r="BD327" s="53">
        <v>87.615501578534605</v>
      </c>
      <c r="BE327" s="53">
        <v>89.938345898754946</v>
      </c>
      <c r="BF327" s="53">
        <v>92.539635196000006</v>
      </c>
      <c r="BG327" s="53">
        <v>95.162182565916609</v>
      </c>
      <c r="BH327" s="53">
        <v>97.540519136117823</v>
      </c>
      <c r="BI327" s="53">
        <v>98.971927774104046</v>
      </c>
      <c r="BJ327" s="53">
        <v>99.90472931691572</v>
      </c>
    </row>
    <row r="328" spans="1:62">
      <c r="B328" s="54">
        <f t="shared" si="17"/>
        <v>978</v>
      </c>
      <c r="C328" s="50">
        <v>32.6</v>
      </c>
      <c r="D328" s="52" t="e">
        <f>VLOOKUP(Table!C328,'Baby Growth Tracker'!$D$14:$E$99,2,FALSE)</f>
        <v>#N/A</v>
      </c>
      <c r="E328" s="49">
        <f>IF('Baby Growth Tracker'!$C$5="Male",Table!AA328,Table!AS328)</f>
        <v>10.967972019999999</v>
      </c>
      <c r="F328" s="49">
        <f>IF('Baby Growth Tracker'!$C$5="Male",Table!AB328,Table!AT328)</f>
        <v>11.220463986</v>
      </c>
      <c r="G328" s="49">
        <f>IF('Baby Growth Tracker'!$C$5="Male",Table!AC328,Table!AU328)</f>
        <v>11.632289107</v>
      </c>
      <c r="H328" s="49">
        <f>IF('Baby Growth Tracker'!$C$5="Male",Table!AD328,Table!AV328)</f>
        <v>12.390606573000001</v>
      </c>
      <c r="I328" s="49">
        <f>IF('Baby Growth Tracker'!$C$5="Male",Table!AE328,Table!AW328)</f>
        <v>13.355119763000001</v>
      </c>
      <c r="J328" s="49">
        <f>IF('Baby Growth Tracker'!$C$5="Male",Table!AF328,Table!AX328)</f>
        <v>14.478449228000001</v>
      </c>
      <c r="K328" s="49">
        <f>IF('Baby Growth Tracker'!$C$5="Male",Table!AG328,Table!AY328)</f>
        <v>15.659977785000001</v>
      </c>
      <c r="L328" s="49">
        <f>IF('Baby Growth Tracker'!$C$5="Male",Table!AH328,Table!AZ328)</f>
        <v>16.461744632999999</v>
      </c>
      <c r="M328" s="49">
        <f>IF('Baby Growth Tracker'!$C$5="Male",Table!AI328,Table!BA328)</f>
        <v>17.026883625</v>
      </c>
      <c r="N328" s="49" t="e">
        <f t="shared" si="15"/>
        <v>#N/A</v>
      </c>
      <c r="O328" s="50">
        <v>32.6</v>
      </c>
      <c r="P328" s="52" t="e">
        <f>VLOOKUP(Table!O328,'Baby Growth Tracker'!$D$14:$F$99,3,FALSE)</f>
        <v>#N/A</v>
      </c>
      <c r="Q328" s="49">
        <f>IF('Baby Growth Tracker'!$C$5="Male",Table!AJ328,Table!BB328)</f>
        <v>85.401295682806662</v>
      </c>
      <c r="R328" s="49">
        <f>IF('Baby Growth Tracker'!$C$5="Male",Table!AK328,Table!BC328)</f>
        <v>86.29561557788486</v>
      </c>
      <c r="S328" s="49">
        <f>IF('Baby Growth Tracker'!$C$5="Male",Table!AL328,Table!BD328)</f>
        <v>87.67804006840116</v>
      </c>
      <c r="T328" s="49">
        <f>IF('Baby Growth Tracker'!$C$5="Male",Table!AM328,Table!BE328)</f>
        <v>90.002306244031644</v>
      </c>
      <c r="U328" s="49">
        <f>IF('Baby Growth Tracker'!$C$5="Male",Table!AN328,Table!BF328)</f>
        <v>92.605526104900008</v>
      </c>
      <c r="V328" s="49">
        <f>IF('Baby Growth Tracker'!$C$5="Male",Table!AO328,Table!BG328)</f>
        <v>95.23037548477447</v>
      </c>
      <c r="W328" s="49">
        <f>IF('Baby Growth Tracker'!$C$5="Male",Table!AP328,Table!BH328)</f>
        <v>97.611103297031292</v>
      </c>
      <c r="X328" s="49">
        <f>IF('Baby Growth Tracker'!$C$5="Male",Table!AQ328,Table!BI328)</f>
        <v>99.044088351640838</v>
      </c>
      <c r="Y328" s="49">
        <f>IF('Baby Growth Tracker'!$C$5="Male",Table!AR328,Table!BJ328)</f>
        <v>99.977972123176627</v>
      </c>
      <c r="Z328" s="49" t="e">
        <f t="shared" si="16"/>
        <v>#N/A</v>
      </c>
      <c r="AA328" s="49">
        <v>11.366756357</v>
      </c>
      <c r="AB328" s="49">
        <v>11.640331179</v>
      </c>
      <c r="AC328" s="49">
        <v>12.080972531</v>
      </c>
      <c r="AD328" s="49">
        <v>12.874163889</v>
      </c>
      <c r="AE328" s="49">
        <v>13.848959797000001</v>
      </c>
      <c r="AF328" s="49">
        <v>14.936760046</v>
      </c>
      <c r="AG328" s="49">
        <v>16.027241606999997</v>
      </c>
      <c r="AH328" s="49">
        <v>16.736957394000001</v>
      </c>
      <c r="AI328" s="49">
        <v>17.222992394999999</v>
      </c>
      <c r="AJ328" s="49">
        <v>86.644867874081626</v>
      </c>
      <c r="AK328" s="49">
        <v>87.482690490173624</v>
      </c>
      <c r="AL328" s="49">
        <v>88.789293535330714</v>
      </c>
      <c r="AM328" s="49">
        <v>91.018005432142061</v>
      </c>
      <c r="AN328" s="49">
        <v>93.562588057200003</v>
      </c>
      <c r="AO328" s="49">
        <v>96.181179456509597</v>
      </c>
      <c r="AP328" s="49">
        <v>98.603115941066207</v>
      </c>
      <c r="AQ328" s="49">
        <v>100.08278836483771</v>
      </c>
      <c r="AR328" s="49">
        <v>101.05606465824452</v>
      </c>
      <c r="AS328" s="53">
        <v>10.967972019999999</v>
      </c>
      <c r="AT328" s="53">
        <v>11.220463986</v>
      </c>
      <c r="AU328" s="53">
        <v>11.632289107</v>
      </c>
      <c r="AV328" s="53">
        <v>12.390606573000001</v>
      </c>
      <c r="AW328" s="53">
        <v>13.355119763000001</v>
      </c>
      <c r="AX328" s="53">
        <v>14.478449228000001</v>
      </c>
      <c r="AY328" s="53">
        <v>15.659977785000001</v>
      </c>
      <c r="AZ328" s="53">
        <v>16.461744632999999</v>
      </c>
      <c r="BA328" s="53">
        <v>17.026883625</v>
      </c>
      <c r="BB328" s="53">
        <v>85.401295682806662</v>
      </c>
      <c r="BC328" s="53">
        <v>86.29561557788486</v>
      </c>
      <c r="BD328" s="53">
        <v>87.67804006840116</v>
      </c>
      <c r="BE328" s="53">
        <v>90.002306244031644</v>
      </c>
      <c r="BF328" s="53">
        <v>92.605526104900008</v>
      </c>
      <c r="BG328" s="53">
        <v>95.23037548477447</v>
      </c>
      <c r="BH328" s="53">
        <v>97.611103297031292</v>
      </c>
      <c r="BI328" s="53">
        <v>99.044088351640838</v>
      </c>
      <c r="BJ328" s="53">
        <v>99.977972123176627</v>
      </c>
    </row>
    <row r="329" spans="1:62">
      <c r="B329" s="54">
        <f t="shared" si="17"/>
        <v>981.00000000000011</v>
      </c>
      <c r="C329" s="50">
        <v>32.700000000000003</v>
      </c>
      <c r="D329" s="52" t="e">
        <f>VLOOKUP(Table!C329,'Baby Growth Tracker'!$D$14:$E$99,2,FALSE)</f>
        <v>#N/A</v>
      </c>
      <c r="E329" s="49">
        <f>IF('Baby Growth Tracker'!$C$5="Male",Table!AA329,Table!AS329)</f>
        <v>10.978724505099999</v>
      </c>
      <c r="F329" s="49">
        <f>IF('Baby Growth Tracker'!$C$5="Male",Table!AB329,Table!AT329)</f>
        <v>11.2315837035</v>
      </c>
      <c r="G329" s="49">
        <f>IF('Baby Growth Tracker'!$C$5="Male",Table!AC329,Table!AU329)</f>
        <v>11.6440428501</v>
      </c>
      <c r="H329" s="49">
        <f>IF('Baby Growth Tracker'!$C$5="Male",Table!AD329,Table!AV329)</f>
        <v>12.403644525000001</v>
      </c>
      <c r="I329" s="49">
        <f>IF('Baby Growth Tracker'!$C$5="Male",Table!AE329,Table!AW329)</f>
        <v>13.3700175526</v>
      </c>
      <c r="J329" s="49">
        <f>IF('Baby Growth Tracker'!$C$5="Male",Table!AF329,Table!AX329)</f>
        <v>14.495845838700001</v>
      </c>
      <c r="K329" s="49">
        <f>IF('Baby Growth Tracker'!$C$5="Male",Table!AG329,Table!AY329)</f>
        <v>15.680404475900001</v>
      </c>
      <c r="L329" s="49">
        <f>IF('Baby Growth Tracker'!$C$5="Male",Table!AH329,Table!AZ329)</f>
        <v>16.484469720899998</v>
      </c>
      <c r="M329" s="49">
        <f>IF('Baby Growth Tracker'!$C$5="Male",Table!AI329,Table!BA329)</f>
        <v>17.0513492095</v>
      </c>
      <c r="N329" s="49" t="e">
        <f t="shared" si="15"/>
        <v>#N/A</v>
      </c>
      <c r="O329" s="50">
        <v>32.700000000000003</v>
      </c>
      <c r="P329" s="52" t="e">
        <f>VLOOKUP(Table!O329,'Baby Growth Tracker'!$D$14:$F$99,3,FALSE)</f>
        <v>#N/A</v>
      </c>
      <c r="Q329" s="49">
        <f>IF('Baby Growth Tracker'!$C$5="Male",Table!AJ329,Table!BB329)</f>
        <v>85.462454861699072</v>
      </c>
      <c r="R329" s="49">
        <f>IF('Baby Growth Tracker'!$C$5="Male",Table!AK329,Table!BC329)</f>
        <v>86.357177477035592</v>
      </c>
      <c r="S329" s="49">
        <f>IF('Baby Growth Tracker'!$C$5="Male",Table!AL329,Table!BD329)</f>
        <v>87.740309042262155</v>
      </c>
      <c r="T329" s="49">
        <f>IF('Baby Growth Tracker'!$C$5="Male",Table!AM329,Table!BE329)</f>
        <v>90.065993041423695</v>
      </c>
      <c r="U329" s="49">
        <f>IF('Baby Growth Tracker'!$C$5="Male",Table!AN329,Table!BF329)</f>
        <v>92.671137019210008</v>
      </c>
      <c r="V329" s="49">
        <f>IF('Baby Growth Tracker'!$C$5="Male",Table!AO329,Table!BG329)</f>
        <v>95.298280046094391</v>
      </c>
      <c r="W329" s="49">
        <f>IF('Baby Growth Tracker'!$C$5="Male",Table!AP329,Table!BH329)</f>
        <v>97.681390065725878</v>
      </c>
      <c r="X329" s="49">
        <f>IF('Baby Growth Tracker'!$C$5="Male",Table!AQ329,Table!BI329)</f>
        <v>99.115945496158545</v>
      </c>
      <c r="Y329" s="49">
        <f>IF('Baby Growth Tracker'!$C$5="Male",Table!AR329,Table!BJ329)</f>
        <v>100.05090733357287</v>
      </c>
      <c r="Z329" s="49" t="e">
        <f t="shared" si="16"/>
        <v>#N/A</v>
      </c>
      <c r="AA329" s="49">
        <v>11.378214514</v>
      </c>
      <c r="AB329" s="49">
        <v>11.651969878000001</v>
      </c>
      <c r="AC329" s="49">
        <v>12.092947622000001</v>
      </c>
      <c r="AD329" s="49">
        <v>12.886890018000001</v>
      </c>
      <c r="AE329" s="49">
        <v>13.862873374000001</v>
      </c>
      <c r="AF329" s="49">
        <v>14.952354392</v>
      </c>
      <c r="AG329" s="49">
        <v>16.044907953999996</v>
      </c>
      <c r="AH329" s="49">
        <v>16.756184618000002</v>
      </c>
      <c r="AI329" s="49">
        <v>17.243386389999998</v>
      </c>
      <c r="AJ329" s="49">
        <v>86.70956285054794</v>
      </c>
      <c r="AK329" s="49">
        <v>87.547304398681902</v>
      </c>
      <c r="AL329" s="49">
        <v>88.853917519921879</v>
      </c>
      <c r="AM329" s="49">
        <v>91.08303236082017</v>
      </c>
      <c r="AN329" s="49">
        <v>93.628673435099998</v>
      </c>
      <c r="AO329" s="49">
        <v>96.249024713843681</v>
      </c>
      <c r="AP329" s="49">
        <v>98.67319818311384</v>
      </c>
      <c r="AQ329" s="49">
        <v>100.15452675801032</v>
      </c>
      <c r="AR329" s="49">
        <v>101.12901249615406</v>
      </c>
      <c r="AS329" s="53">
        <v>10.978724505099999</v>
      </c>
      <c r="AT329" s="53">
        <v>11.2315837035</v>
      </c>
      <c r="AU329" s="53">
        <v>11.6440428501</v>
      </c>
      <c r="AV329" s="53">
        <v>12.403644525000001</v>
      </c>
      <c r="AW329" s="53">
        <v>13.3700175526</v>
      </c>
      <c r="AX329" s="53">
        <v>14.495845838700001</v>
      </c>
      <c r="AY329" s="53">
        <v>15.680404475900001</v>
      </c>
      <c r="AZ329" s="53">
        <v>16.484469720899998</v>
      </c>
      <c r="BA329" s="53">
        <v>17.0513492095</v>
      </c>
      <c r="BB329" s="53">
        <v>85.462454861699072</v>
      </c>
      <c r="BC329" s="53">
        <v>86.357177477035592</v>
      </c>
      <c r="BD329" s="53">
        <v>87.740309042262155</v>
      </c>
      <c r="BE329" s="53">
        <v>90.065993041423695</v>
      </c>
      <c r="BF329" s="53">
        <v>92.671137019210008</v>
      </c>
      <c r="BG329" s="53">
        <v>95.298280046094391</v>
      </c>
      <c r="BH329" s="53">
        <v>97.681390065725878</v>
      </c>
      <c r="BI329" s="53">
        <v>99.115945496158545</v>
      </c>
      <c r="BJ329" s="53">
        <v>100.05090733357287</v>
      </c>
    </row>
    <row r="330" spans="1:62">
      <c r="B330" s="54">
        <f t="shared" si="17"/>
        <v>983.99999999999989</v>
      </c>
      <c r="C330" s="50">
        <v>32.799999999999997</v>
      </c>
      <c r="D330" s="52" t="e">
        <f>VLOOKUP(Table!C330,'Baby Growth Tracker'!$D$14:$E$99,2,FALSE)</f>
        <v>#N/A</v>
      </c>
      <c r="E330" s="49">
        <f>IF('Baby Growth Tracker'!$C$5="Male",Table!AA330,Table!AS330)</f>
        <v>10.989477001929998</v>
      </c>
      <c r="F330" s="49">
        <f>IF('Baby Growth Tracker'!$C$5="Male",Table!AB330,Table!AT330)</f>
        <v>11.242704122399999</v>
      </c>
      <c r="G330" s="49">
        <f>IF('Baby Growth Tracker'!$C$5="Male",Table!AC330,Table!AU330)</f>
        <v>11.65579845819</v>
      </c>
      <c r="H330" s="49">
        <f>IF('Baby Growth Tracker'!$C$5="Male",Table!AD330,Table!AV330)</f>
        <v>12.416686654740001</v>
      </c>
      <c r="I330" s="49">
        <f>IF('Baby Growth Tracker'!$C$5="Male",Table!AE330,Table!AW330)</f>
        <v>13.384922922259999</v>
      </c>
      <c r="J330" s="49">
        <f>IF('Baby Growth Tracker'!$C$5="Male",Table!AF330,Table!AX330)</f>
        <v>14.51325493747</v>
      </c>
      <c r="K330" s="49">
        <f>IF('Baby Growth Tracker'!$C$5="Male",Table!AG330,Table!AY330)</f>
        <v>15.700850351920002</v>
      </c>
      <c r="L330" s="49">
        <f>IF('Baby Growth Tracker'!$C$5="Male",Table!AH330,Table!AZ330)</f>
        <v>16.507219698619998</v>
      </c>
      <c r="M330" s="49">
        <f>IF('Baby Growth Tracker'!$C$5="Male",Table!AI330,Table!BA330)</f>
        <v>17.075844380829999</v>
      </c>
      <c r="N330" s="49" t="e">
        <f t="shared" si="15"/>
        <v>#N/A</v>
      </c>
      <c r="O330" s="50">
        <v>32.799999999999997</v>
      </c>
      <c r="P330" s="52" t="e">
        <f>VLOOKUP(Table!O330,'Baby Growth Tracker'!$D$14:$F$99,3,FALSE)</f>
        <v>#N/A</v>
      </c>
      <c r="Q330" s="49">
        <f>IF('Baby Growth Tracker'!$C$5="Male",Table!AJ330,Table!BB330)</f>
        <v>85.523347755917555</v>
      </c>
      <c r="R330" s="49">
        <f>IF('Baby Growth Tracker'!$C$5="Male",Table!AK330,Table!BC330)</f>
        <v>86.418472491195971</v>
      </c>
      <c r="S330" s="49">
        <f>IF('Baby Growth Tracker'!$C$5="Male",Table!AL330,Table!BD330)</f>
        <v>87.802309657486674</v>
      </c>
      <c r="T330" s="49">
        <f>IF('Baby Growth Tracker'!$C$5="Male",Table!AM330,Table!BE330)</f>
        <v>90.12940759251407</v>
      </c>
      <c r="U330" s="49">
        <f>IF('Baby Growth Tracker'!$C$5="Male",Table!AN330,Table!BF330)</f>
        <v>92.736469397623011</v>
      </c>
      <c r="V330" s="49">
        <f>IF('Baby Growth Tracker'!$C$5="Male",Table!AO330,Table!BG330)</f>
        <v>95.365897859047266</v>
      </c>
      <c r="W330" s="49">
        <f>IF('Baby Growth Tracker'!$C$5="Male",Table!AP330,Table!BH330)</f>
        <v>97.751381178445598</v>
      </c>
      <c r="X330" s="49">
        <f>IF('Baby Growth Tracker'!$C$5="Male",Table!AQ330,Table!BI330)</f>
        <v>99.187501015192069</v>
      </c>
      <c r="Y330" s="49">
        <f>IF('Baby Growth Tracker'!$C$5="Male",Table!AR330,Table!BJ330)</f>
        <v>100.12353679975745</v>
      </c>
      <c r="Z330" s="49" t="e">
        <f t="shared" si="16"/>
        <v>#N/A</v>
      </c>
      <c r="AA330" s="49">
        <v>11.389672671</v>
      </c>
      <c r="AB330" s="49">
        <v>11.663608577000002</v>
      </c>
      <c r="AC330" s="49">
        <v>12.104922713000001</v>
      </c>
      <c r="AD330" s="49">
        <v>12.899616147000001</v>
      </c>
      <c r="AE330" s="49">
        <v>13.876786951000001</v>
      </c>
      <c r="AF330" s="49">
        <v>14.967948738</v>
      </c>
      <c r="AG330" s="49">
        <v>16.062574300999994</v>
      </c>
      <c r="AH330" s="49">
        <v>16.775411842000004</v>
      </c>
      <c r="AI330" s="49">
        <v>17.263780384999997</v>
      </c>
      <c r="AJ330" s="49">
        <v>86.774170549383214</v>
      </c>
      <c r="AK330" s="49">
        <v>87.611828105988536</v>
      </c>
      <c r="AL330" s="49">
        <v>88.918445924552628</v>
      </c>
      <c r="AM330" s="49">
        <v>91.147952434370467</v>
      </c>
      <c r="AN330" s="49">
        <v>93.694636289740004</v>
      </c>
      <c r="AO330" s="49">
        <v>96.316728821872147</v>
      </c>
      <c r="AP330" s="49">
        <v>98.743120361989142</v>
      </c>
      <c r="AQ330" s="49">
        <v>100.22609297054163</v>
      </c>
      <c r="AR330" s="49">
        <v>101.20178002392049</v>
      </c>
      <c r="AS330" s="53">
        <v>10.989477001929998</v>
      </c>
      <c r="AT330" s="53">
        <v>11.242704122399999</v>
      </c>
      <c r="AU330" s="53">
        <v>11.65579845819</v>
      </c>
      <c r="AV330" s="53">
        <v>12.416686654740001</v>
      </c>
      <c r="AW330" s="53">
        <v>13.384922922259999</v>
      </c>
      <c r="AX330" s="53">
        <v>14.51325493747</v>
      </c>
      <c r="AY330" s="53">
        <v>15.700850351920002</v>
      </c>
      <c r="AZ330" s="53">
        <v>16.507219698619998</v>
      </c>
      <c r="BA330" s="53">
        <v>17.075844380829999</v>
      </c>
      <c r="BB330" s="53">
        <v>85.523347755917555</v>
      </c>
      <c r="BC330" s="53">
        <v>86.418472491195971</v>
      </c>
      <c r="BD330" s="53">
        <v>87.802309657486674</v>
      </c>
      <c r="BE330" s="53">
        <v>90.12940759251407</v>
      </c>
      <c r="BF330" s="53">
        <v>92.736469397623011</v>
      </c>
      <c r="BG330" s="53">
        <v>95.365897859047266</v>
      </c>
      <c r="BH330" s="53">
        <v>97.751381178445598</v>
      </c>
      <c r="BI330" s="53">
        <v>99.187501015192069</v>
      </c>
      <c r="BJ330" s="53">
        <v>100.12353679975745</v>
      </c>
    </row>
    <row r="331" spans="1:62">
      <c r="B331" s="54">
        <f t="shared" si="17"/>
        <v>987</v>
      </c>
      <c r="C331" s="50">
        <v>32.9</v>
      </c>
      <c r="D331" s="52" t="e">
        <f>VLOOKUP(Table!C331,'Baby Growth Tracker'!$D$14:$E$99,2,FALSE)</f>
        <v>#N/A</v>
      </c>
      <c r="E331" s="49">
        <f>IF('Baby Growth Tracker'!$C$5="Male",Table!AA331,Table!AS331)</f>
        <v>11.000229734442998</v>
      </c>
      <c r="F331" s="49">
        <f>IF('Baby Growth Tracker'!$C$5="Male",Table!AB331,Table!AT331)</f>
        <v>11.253825454305</v>
      </c>
      <c r="G331" s="49">
        <f>IF('Baby Growth Tracker'!$C$5="Male",Table!AC331,Table!AU331)</f>
        <v>11.667556122321001</v>
      </c>
      <c r="H331" s="49">
        <f>IF('Baby Growth Tracker'!$C$5="Male",Table!AD331,Table!AV331)</f>
        <v>12.429733113822001</v>
      </c>
      <c r="I331" s="49">
        <f>IF('Baby Growth Tracker'!$C$5="Male",Table!AE331,Table!AW331)</f>
        <v>13.399835969082</v>
      </c>
      <c r="J331" s="49">
        <f>IF('Baby Growth Tracker'!$C$5="Male",Table!AF331,Table!AX331)</f>
        <v>14.530676549579001</v>
      </c>
      <c r="K331" s="49">
        <f>IF('Baby Growth Tracker'!$C$5="Male",Table!AG331,Table!AY331)</f>
        <v>15.721315350177001</v>
      </c>
      <c r="L331" s="49">
        <f>IF('Baby Growth Tracker'!$C$5="Male",Table!AH331,Table!AZ331)</f>
        <v>16.529994434646998</v>
      </c>
      <c r="M331" s="49">
        <f>IF('Baby Growth Tracker'!$C$5="Male",Table!AI331,Table!BA331)</f>
        <v>17.100368954358999</v>
      </c>
      <c r="N331" s="49" t="e">
        <f t="shared" si="15"/>
        <v>#N/A</v>
      </c>
      <c r="O331" s="50">
        <v>32.9</v>
      </c>
      <c r="P331" s="52" t="e">
        <f>VLOOKUP(Table!O331,'Baby Growth Tracker'!$D$14:$F$99,3,FALSE)</f>
        <v>#N/A</v>
      </c>
      <c r="Q331" s="49">
        <f>IF('Baby Growth Tracker'!$C$5="Male",Table!AJ331,Table!BB331)</f>
        <v>85.583977850551435</v>
      </c>
      <c r="R331" s="49">
        <f>IF('Baby Growth Tracker'!$C$5="Male",Table!AK331,Table!BC331)</f>
        <v>86.479504156677024</v>
      </c>
      <c r="S331" s="49">
        <f>IF('Baby Growth Tracker'!$C$5="Male",Table!AL331,Table!BD331)</f>
        <v>87.86404553513006</v>
      </c>
      <c r="T331" s="49">
        <f>IF('Baby Growth Tracker'!$C$5="Male",Table!AM331,Table!BE331)</f>
        <v>90.192553674047971</v>
      </c>
      <c r="U331" s="49">
        <f>IF('Baby Growth Tracker'!$C$5="Male",Table!AN331,Table!BF331)</f>
        <v>92.801527207039314</v>
      </c>
      <c r="V331" s="49">
        <f>IF('Baby Growth Tracker'!$C$5="Male",Table!AO331,Table!BG331)</f>
        <v>95.43323309454523</v>
      </c>
      <c r="W331" s="49">
        <f>IF('Baby Growth Tracker'!$C$5="Male",Table!AP331,Table!BH331)</f>
        <v>97.82108099810786</v>
      </c>
      <c r="X331" s="49">
        <f>IF('Baby Growth Tracker'!$C$5="Male",Table!AQ331,Table!BI331)</f>
        <v>99.258759389099495</v>
      </c>
      <c r="Y331" s="49">
        <f>IF('Baby Growth Tracker'!$C$5="Male",Table!AR331,Table!BJ331)</f>
        <v>100.19586507901141</v>
      </c>
      <c r="Z331" s="49" t="e">
        <f t="shared" si="16"/>
        <v>#N/A</v>
      </c>
      <c r="AA331" s="49">
        <v>11.401130827999999</v>
      </c>
      <c r="AB331" s="49">
        <v>11.675247276000002</v>
      </c>
      <c r="AC331" s="49">
        <v>12.116897804000001</v>
      </c>
      <c r="AD331" s="49">
        <v>12.912342276000002</v>
      </c>
      <c r="AE331" s="49">
        <v>13.890700528000002</v>
      </c>
      <c r="AF331" s="49">
        <v>14.983543084000001</v>
      </c>
      <c r="AG331" s="49">
        <v>16.080240647999993</v>
      </c>
      <c r="AH331" s="49">
        <v>16.794639066000006</v>
      </c>
      <c r="AI331" s="49">
        <v>17.284174379999996</v>
      </c>
      <c r="AJ331" s="49">
        <v>86.838692255593656</v>
      </c>
      <c r="AK331" s="49">
        <v>87.676262924166878</v>
      </c>
      <c r="AL331" s="49">
        <v>88.982880124048208</v>
      </c>
      <c r="AM331" s="49">
        <v>91.212767187995965</v>
      </c>
      <c r="AN331" s="49">
        <v>93.760478412574997</v>
      </c>
      <c r="AO331" s="49">
        <v>96.384293905594816</v>
      </c>
      <c r="AP331" s="49">
        <v>98.812884964304416</v>
      </c>
      <c r="AQ331" s="49">
        <v>100.29748973135538</v>
      </c>
      <c r="AR331" s="49">
        <v>101.27437013762278</v>
      </c>
      <c r="AS331" s="53">
        <v>11.000229734442998</v>
      </c>
      <c r="AT331" s="53">
        <v>11.253825454305</v>
      </c>
      <c r="AU331" s="53">
        <v>11.667556122321001</v>
      </c>
      <c r="AV331" s="53">
        <v>12.429733113822001</v>
      </c>
      <c r="AW331" s="53">
        <v>13.399835969082</v>
      </c>
      <c r="AX331" s="53">
        <v>14.530676549579001</v>
      </c>
      <c r="AY331" s="53">
        <v>15.721315350177001</v>
      </c>
      <c r="AZ331" s="53">
        <v>16.529994434646998</v>
      </c>
      <c r="BA331" s="53">
        <v>17.100368954358999</v>
      </c>
      <c r="BB331" s="53">
        <v>85.583977850551435</v>
      </c>
      <c r="BC331" s="53">
        <v>86.479504156677024</v>
      </c>
      <c r="BD331" s="53">
        <v>87.86404553513006</v>
      </c>
      <c r="BE331" s="53">
        <v>90.192553674047971</v>
      </c>
      <c r="BF331" s="53">
        <v>92.801527207039314</v>
      </c>
      <c r="BG331" s="53">
        <v>95.43323309454523</v>
      </c>
      <c r="BH331" s="53">
        <v>97.82108099810786</v>
      </c>
      <c r="BI331" s="53">
        <v>99.258759389099495</v>
      </c>
      <c r="BJ331" s="53">
        <v>100.19586507901141</v>
      </c>
    </row>
    <row r="332" spans="1:62">
      <c r="A332" s="49" t="s">
        <v>11</v>
      </c>
      <c r="B332" s="54">
        <f t="shared" si="17"/>
        <v>990</v>
      </c>
      <c r="C332" s="50">
        <v>33</v>
      </c>
      <c r="D332" s="52" t="e">
        <f>VLOOKUP(Table!C332,'Baby Growth Tracker'!$D$14:$E$99,2,FALSE)</f>
        <v>#N/A</v>
      </c>
      <c r="E332" s="49">
        <f>IF('Baby Growth Tracker'!$C$5="Male",Table!AA332,Table!AS332)</f>
        <v>11.010982881684098</v>
      </c>
      <c r="F332" s="49">
        <f>IF('Baby Growth Tracker'!$C$5="Male",Table!AB332,Table!AT332)</f>
        <v>11.264947861485</v>
      </c>
      <c r="G332" s="49">
        <f>IF('Baby Growth Tracker'!$C$5="Male",Table!AC332,Table!AU332)</f>
        <v>11.679315976683901</v>
      </c>
      <c r="H332" s="49">
        <f>IF('Baby Growth Tracker'!$C$5="Male",Table!AD332,Table!AV332)</f>
        <v>12.442783981750202</v>
      </c>
      <c r="I332" s="49">
        <f>IF('Baby Growth Tracker'!$C$5="Male",Table!AE332,Table!AW332)</f>
        <v>13.414756694947</v>
      </c>
      <c r="J332" s="49">
        <f>IF('Baby Growth Tracker'!$C$5="Male",Table!AF332,Table!AX332)</f>
        <v>14.548110570361501</v>
      </c>
      <c r="K332" s="49">
        <f>IF('Baby Growth Tracker'!$C$5="Male",Table!AG332,Table!AY332)</f>
        <v>15.741799228513401</v>
      </c>
      <c r="L332" s="49">
        <f>IF('Baby Growth Tracker'!$C$5="Male",Table!AH332,Table!AZ332)</f>
        <v>16.552793574872396</v>
      </c>
      <c r="M332" s="49">
        <f>IF('Baby Growth Tracker'!$C$5="Male",Table!AI332,Table!BA332)</f>
        <v>17.124922486513899</v>
      </c>
      <c r="N332" s="49" t="e">
        <f t="shared" si="15"/>
        <v>#N/A</v>
      </c>
      <c r="O332" s="50">
        <v>33</v>
      </c>
      <c r="P332" s="52" t="e">
        <f>VLOOKUP(Table!O332,'Baby Growth Tracker'!$D$14:$F$99,3,FALSE)</f>
        <v>#N/A</v>
      </c>
      <c r="Q332" s="49">
        <f>IF('Baby Growth Tracker'!$C$5="Male",Table!AJ332,Table!BB332)</f>
        <v>85.644350596518933</v>
      </c>
      <c r="R332" s="49">
        <f>IF('Baby Growth Tracker'!$C$5="Male",Table!AK332,Table!BC332)</f>
        <v>86.540277971377463</v>
      </c>
      <c r="S332" s="49">
        <f>IF('Baby Growth Tracker'!$C$5="Male",Table!AL332,Table!BD332)</f>
        <v>87.925522255622937</v>
      </c>
      <c r="T332" s="49">
        <f>IF('Baby Growth Tracker'!$C$5="Male",Table!AM332,Table!BE332)</f>
        <v>90.25543702988459</v>
      </c>
      <c r="U332" s="49">
        <f>IF('Baby Growth Tracker'!$C$5="Male",Table!AN332,Table!BF332)</f>
        <v>92.866316406338129</v>
      </c>
      <c r="V332" s="49">
        <f>IF('Baby Growth Tracker'!$C$5="Male",Table!AO332,Table!BG332)</f>
        <v>95.500291956801618</v>
      </c>
      <c r="W332" s="49">
        <f>IF('Baby Growth Tracker'!$C$5="Male",Table!AP332,Table!BH332)</f>
        <v>97.890495971606342</v>
      </c>
      <c r="X332" s="49">
        <f>IF('Baby Growth Tracker'!$C$5="Male",Table!AQ332,Table!BI332)</f>
        <v>99.32972721842215</v>
      </c>
      <c r="Y332" s="49">
        <f>IF('Baby Growth Tracker'!$C$5="Male",Table!AR332,Table!BJ332)</f>
        <v>100.26789887460171</v>
      </c>
      <c r="Z332" s="49" t="e">
        <f t="shared" si="16"/>
        <v>#N/A</v>
      </c>
      <c r="AA332" s="49">
        <v>11.412588984999999</v>
      </c>
      <c r="AB332" s="49">
        <v>11.686885974999999</v>
      </c>
      <c r="AC332" s="49">
        <v>12.128872895000001</v>
      </c>
      <c r="AD332" s="49">
        <v>12.925068404999999</v>
      </c>
      <c r="AE332" s="49">
        <v>13.904614105</v>
      </c>
      <c r="AF332" s="49">
        <v>14.999137429999999</v>
      </c>
      <c r="AG332" s="49">
        <v>16.097906994999999</v>
      </c>
      <c r="AH332" s="49">
        <v>16.81386629</v>
      </c>
      <c r="AI332" s="49">
        <v>17.304568375000002</v>
      </c>
      <c r="AJ332" s="49">
        <v>86.903129869960551</v>
      </c>
      <c r="AK332" s="49">
        <v>87.740610804887609</v>
      </c>
      <c r="AL332" s="49">
        <v>89.047222174068423</v>
      </c>
      <c r="AM332" s="49">
        <v>91.277478918410324</v>
      </c>
      <c r="AN332" s="49">
        <v>93.826202462001604</v>
      </c>
      <c r="AO332" s="49">
        <v>96.451723076504621</v>
      </c>
      <c r="AP332" s="49">
        <v>98.882495579981224</v>
      </c>
      <c r="AQ332" s="49">
        <v>100.36872094539702</v>
      </c>
      <c r="AR332" s="49">
        <v>101.34678695722553</v>
      </c>
      <c r="AS332" s="53">
        <v>11.010982881684098</v>
      </c>
      <c r="AT332" s="53">
        <v>11.264947861485</v>
      </c>
      <c r="AU332" s="53">
        <v>11.679315976683901</v>
      </c>
      <c r="AV332" s="53">
        <v>12.442783981750202</v>
      </c>
      <c r="AW332" s="53">
        <v>13.414756694947</v>
      </c>
      <c r="AX332" s="53">
        <v>14.548110570361501</v>
      </c>
      <c r="AY332" s="53">
        <v>15.741799228513401</v>
      </c>
      <c r="AZ332" s="53">
        <v>16.552793574872396</v>
      </c>
      <c r="BA332" s="53">
        <v>17.124922486513899</v>
      </c>
      <c r="BB332" s="53">
        <v>85.644350596518933</v>
      </c>
      <c r="BC332" s="53">
        <v>86.540277971377463</v>
      </c>
      <c r="BD332" s="53">
        <v>87.925522255622937</v>
      </c>
      <c r="BE332" s="53">
        <v>90.25543702988459</v>
      </c>
      <c r="BF332" s="53">
        <v>92.866316406338129</v>
      </c>
      <c r="BG332" s="53">
        <v>95.500291956801618</v>
      </c>
      <c r="BH332" s="53">
        <v>97.890495971606342</v>
      </c>
      <c r="BI332" s="53">
        <v>99.32972721842215</v>
      </c>
      <c r="BJ332" s="53">
        <v>100.26789887460171</v>
      </c>
    </row>
    <row r="333" spans="1:62">
      <c r="B333" s="54">
        <f t="shared" si="17"/>
        <v>993</v>
      </c>
      <c r="C333" s="50">
        <v>33.1</v>
      </c>
      <c r="D333" s="52" t="e">
        <f>VLOOKUP(Table!C333,'Baby Growth Tracker'!$D$14:$E$99,2,FALSE)</f>
        <v>#N/A</v>
      </c>
      <c r="E333" s="49">
        <f>IF('Baby Growth Tracker'!$C$5="Male",Table!AA333,Table!AS333)</f>
        <v>11.021736584532549</v>
      </c>
      <c r="F333" s="49">
        <f>IF('Baby Growth Tracker'!$C$5="Male",Table!AB333,Table!AT333)</f>
        <v>11.27607146462595</v>
      </c>
      <c r="G333" s="49">
        <f>IF('Baby Growth Tracker'!$C$5="Male",Table!AC333,Table!AU333)</f>
        <v>11.691078108071011</v>
      </c>
      <c r="H333" s="49">
        <f>IF('Baby Growth Tracker'!$C$5="Male",Table!AD333,Table!AV333)</f>
        <v>12.45583927883454</v>
      </c>
      <c r="I333" s="49">
        <f>IF('Baby Growth Tracker'!$C$5="Male",Table!AE333,Table!AW333)</f>
        <v>13.42968502458818</v>
      </c>
      <c r="J333" s="49">
        <f>IF('Baby Growth Tracker'!$C$5="Male",Table!AF333,Table!AX333)</f>
        <v>14.565556790951712</v>
      </c>
      <c r="K333" s="49">
        <f>IF('Baby Growth Tracker'!$C$5="Male",Table!AG333,Table!AY333)</f>
        <v>15.76230160198075</v>
      </c>
      <c r="L333" s="49">
        <f>IF('Baby Growth Tracker'!$C$5="Male",Table!AH333,Table!AZ333)</f>
        <v>16.575616588426247</v>
      </c>
      <c r="M333" s="49">
        <f>IF('Baby Growth Tracker'!$C$5="Male",Table!AI333,Table!BA333)</f>
        <v>17.149504328414231</v>
      </c>
      <c r="N333" s="49" t="e">
        <f t="shared" si="15"/>
        <v>#N/A</v>
      </c>
      <c r="O333" s="50">
        <v>33.1</v>
      </c>
      <c r="P333" s="52" t="e">
        <f>VLOOKUP(Table!O333,'Baby Growth Tracker'!$D$14:$F$99,3,FALSE)</f>
        <v>#N/A</v>
      </c>
      <c r="Q333" s="49">
        <f>IF('Baby Growth Tracker'!$C$5="Male",Table!AJ333,Table!BB333)</f>
        <v>85.704472982550456</v>
      </c>
      <c r="R333" s="49">
        <f>IF('Baby Growth Tracker'!$C$5="Male",Table!AK333,Table!BC333)</f>
        <v>86.600800967103041</v>
      </c>
      <c r="S333" s="49">
        <f>IF('Baby Growth Tracker'!$C$5="Male",Table!AL333,Table!BD333)</f>
        <v>87.986746930685626</v>
      </c>
      <c r="T333" s="49">
        <f>IF('Baby Growth Tracker'!$C$5="Male",Table!AM333,Table!BE333)</f>
        <v>90.318064939806845</v>
      </c>
      <c r="U333" s="49">
        <f>IF('Baby Growth Tracker'!$C$5="Male",Table!AN333,Table!BF333)</f>
        <v>92.930844508312788</v>
      </c>
      <c r="V333" s="49">
        <f>IF('Baby Growth Tracker'!$C$5="Male",Table!AO333,Table!BG333)</f>
        <v>95.567082234961688</v>
      </c>
      <c r="W333" s="49">
        <f>IF('Baby Growth Tracker'!$C$5="Male",Table!AP333,Table!BH333)</f>
        <v>97.959634169386561</v>
      </c>
      <c r="X333" s="49">
        <f>IF('Baby Growth Tracker'!$C$5="Male",Table!AQ333,Table!BI333)</f>
        <v>99.400412755044357</v>
      </c>
      <c r="Y333" s="49">
        <f>IF('Baby Growth Tracker'!$C$5="Male",Table!AR333,Table!BJ333)</f>
        <v>100.33964656101122</v>
      </c>
      <c r="Z333" s="49" t="e">
        <f t="shared" si="16"/>
        <v>#N/A</v>
      </c>
      <c r="AA333" s="49">
        <v>11.424047141999999</v>
      </c>
      <c r="AB333" s="49">
        <v>11.698524674</v>
      </c>
      <c r="AC333" s="49">
        <v>12.140847986000001</v>
      </c>
      <c r="AD333" s="49">
        <v>12.937794534</v>
      </c>
      <c r="AE333" s="49">
        <v>13.918527682000001</v>
      </c>
      <c r="AF333" s="49">
        <v>15.014731776</v>
      </c>
      <c r="AG333" s="49">
        <v>16.115573341999998</v>
      </c>
      <c r="AH333" s="49">
        <v>16.833093514000002</v>
      </c>
      <c r="AI333" s="49">
        <v>17.324962370000001</v>
      </c>
      <c r="AJ333" s="49">
        <v>86.96748577303515</v>
      </c>
      <c r="AK333" s="49">
        <v>87.80487419837857</v>
      </c>
      <c r="AL333" s="49">
        <v>89.111474661192474</v>
      </c>
      <c r="AM333" s="49">
        <v>91.342090516183731</v>
      </c>
      <c r="AN333" s="49">
        <v>93.891811772055135</v>
      </c>
      <c r="AO333" s="49">
        <v>96.519020214038946</v>
      </c>
      <c r="AP333" s="49">
        <v>98.95195665672243</v>
      </c>
      <c r="AQ333" s="49">
        <v>100.43979143114004</v>
      </c>
      <c r="AR333" s="49">
        <v>101.41903555284108</v>
      </c>
      <c r="AS333" s="53">
        <v>11.021736584532549</v>
      </c>
      <c r="AT333" s="53">
        <v>11.27607146462595</v>
      </c>
      <c r="AU333" s="53">
        <v>11.691078108071011</v>
      </c>
      <c r="AV333" s="53">
        <v>12.45583927883454</v>
      </c>
      <c r="AW333" s="53">
        <v>13.42968502458818</v>
      </c>
      <c r="AX333" s="53">
        <v>14.565556790951712</v>
      </c>
      <c r="AY333" s="53">
        <v>15.76230160198075</v>
      </c>
      <c r="AZ333" s="53">
        <v>16.575616588426247</v>
      </c>
      <c r="BA333" s="53">
        <v>17.149504328414231</v>
      </c>
      <c r="BB333" s="53">
        <v>85.704472982550456</v>
      </c>
      <c r="BC333" s="53">
        <v>86.600800967103041</v>
      </c>
      <c r="BD333" s="53">
        <v>87.986746930685626</v>
      </c>
      <c r="BE333" s="53">
        <v>90.318064939806845</v>
      </c>
      <c r="BF333" s="53">
        <v>92.930844508312788</v>
      </c>
      <c r="BG333" s="53">
        <v>95.567082234961688</v>
      </c>
      <c r="BH333" s="53">
        <v>97.959634169386561</v>
      </c>
      <c r="BI333" s="53">
        <v>99.400412755044357</v>
      </c>
      <c r="BJ333" s="53">
        <v>100.33964656101122</v>
      </c>
    </row>
    <row r="334" spans="1:62">
      <c r="B334" s="54">
        <f t="shared" si="17"/>
        <v>996.00000000000011</v>
      </c>
      <c r="C334" s="50">
        <v>33.200000000000003</v>
      </c>
      <c r="D334" s="52" t="e">
        <f>VLOOKUP(Table!C334,'Baby Growth Tracker'!$D$14:$E$99,2,FALSE)</f>
        <v>#N/A</v>
      </c>
      <c r="E334" s="49">
        <f>IF('Baby Growth Tracker'!$C$5="Male",Table!AA334,Table!AS334)</f>
        <v>11.032490951544467</v>
      </c>
      <c r="F334" s="49">
        <f>IF('Baby Growth Tracker'!$C$5="Male",Table!AB334,Table!AT334)</f>
        <v>11.28719634952386</v>
      </c>
      <c r="G334" s="49">
        <f>IF('Baby Growth Tracker'!$C$5="Male",Table!AC334,Table!AU334)</f>
        <v>11.70284256401386</v>
      </c>
      <c r="H334" s="49">
        <f>IF('Baby Growth Tracker'!$C$5="Male",Table!AD334,Table!AV334)</f>
        <v>12.46889897723451</v>
      </c>
      <c r="I334" s="49">
        <f>IF('Baby Growth Tracker'!$C$5="Male",Table!AE334,Table!AW334)</f>
        <v>13.444620821001653</v>
      </c>
      <c r="J334" s="49">
        <f>IF('Baby Growth Tracker'!$C$5="Male",Table!AF334,Table!AX334)</f>
        <v>14.583014920170266</v>
      </c>
      <c r="K334" s="49">
        <f>IF('Baby Growth Tracker'!$C$5="Male",Table!AG334,Table!AY334)</f>
        <v>15.782821973819496</v>
      </c>
      <c r="L334" s="49">
        <f>IF('Baby Growth Tracker'!$C$5="Male",Table!AH334,Table!AZ334)</f>
        <v>16.598462806570602</v>
      </c>
      <c r="M334" s="49">
        <f>IF('Baby Growth Tracker'!$C$5="Male",Table!AI334,Table!BA334)</f>
        <v>17.174113671369355</v>
      </c>
      <c r="N334" s="49" t="e">
        <f t="shared" si="15"/>
        <v>#N/A</v>
      </c>
      <c r="O334" s="50">
        <v>33.200000000000003</v>
      </c>
      <c r="P334" s="52" t="e">
        <f>VLOOKUP(Table!O334,'Baby Growth Tracker'!$D$14:$F$99,3,FALSE)</f>
        <v>#N/A</v>
      </c>
      <c r="Q334" s="49">
        <f>IF('Baby Growth Tracker'!$C$5="Male",Table!AJ334,Table!BB334)</f>
        <v>85.764353173117016</v>
      </c>
      <c r="R334" s="49">
        <f>IF('Baby Growth Tracker'!$C$5="Male",Table!AK334,Table!BC334)</f>
        <v>86.661081347806203</v>
      </c>
      <c r="S334" s="49">
        <f>IF('Baby Growth Tracker'!$C$5="Male",Table!AL334,Table!BD334)</f>
        <v>88.047727841265868</v>
      </c>
      <c r="T334" s="49">
        <f>IF('Baby Growth Tracker'!$C$5="Male",Table!AM334,Table!BE334)</f>
        <v>90.380445854898028</v>
      </c>
      <c r="U334" s="49">
        <f>IF('Baby Growth Tracker'!$C$5="Male",Table!AN334,Table!BF334)</f>
        <v>92.995120209299131</v>
      </c>
      <c r="V334" s="49">
        <f>IF('Baby Growth Tracker'!$C$5="Male",Table!AO334,Table!BG334)</f>
        <v>95.633612924074029</v>
      </c>
      <c r="W334" s="49">
        <f>IF('Baby Growth Tracker'!$C$5="Male",Table!AP334,Table!BH334)</f>
        <v>98.028504896266568</v>
      </c>
      <c r="X334" s="49">
        <f>IF('Baby Growth Tracker'!$C$5="Male",Table!AQ334,Table!BI334)</f>
        <v>99.470825505919422</v>
      </c>
      <c r="Y334" s="49">
        <f>IF('Baby Growth Tracker'!$C$5="Male",Table!AR334,Table!BJ334)</f>
        <v>100.41111778266286</v>
      </c>
      <c r="Z334" s="49" t="e">
        <f t="shared" si="16"/>
        <v>#N/A</v>
      </c>
      <c r="AA334" s="49">
        <v>11.435505298999999</v>
      </c>
      <c r="AB334" s="49">
        <v>11.710163373</v>
      </c>
      <c r="AC334" s="49">
        <v>12.152823077000001</v>
      </c>
      <c r="AD334" s="49">
        <v>12.950520663000001</v>
      </c>
      <c r="AE334" s="49">
        <v>13.932441259000001</v>
      </c>
      <c r="AF334" s="49">
        <v>15.030326122</v>
      </c>
      <c r="AG334" s="49">
        <v>16.133239688999996</v>
      </c>
      <c r="AH334" s="49">
        <v>16.852320738000003</v>
      </c>
      <c r="AI334" s="49">
        <v>17.345356365000001</v>
      </c>
      <c r="AJ334" s="49">
        <v>87.031762710176906</v>
      </c>
      <c r="AK334" s="49">
        <v>87.869055934196609</v>
      </c>
      <c r="AL334" s="49">
        <v>89.175640576178466</v>
      </c>
      <c r="AM334" s="49">
        <v>91.406605324004445</v>
      </c>
      <c r="AN334" s="49">
        <v>93.957310190697939</v>
      </c>
      <c r="AO334" s="49">
        <v>96.586189780875827</v>
      </c>
      <c r="AP334" s="49">
        <v>99.021273292556685</v>
      </c>
      <c r="AQ334" s="49">
        <v>100.51070669883097</v>
      </c>
      <c r="AR334" s="49">
        <v>101.49112171350026</v>
      </c>
      <c r="AS334" s="53">
        <v>11.032490951544467</v>
      </c>
      <c r="AT334" s="53">
        <v>11.28719634952386</v>
      </c>
      <c r="AU334" s="53">
        <v>11.70284256401386</v>
      </c>
      <c r="AV334" s="53">
        <v>12.46889897723451</v>
      </c>
      <c r="AW334" s="53">
        <v>13.444620821001653</v>
      </c>
      <c r="AX334" s="53">
        <v>14.583014920170266</v>
      </c>
      <c r="AY334" s="53">
        <v>15.782821973819496</v>
      </c>
      <c r="AZ334" s="53">
        <v>16.598462806570602</v>
      </c>
      <c r="BA334" s="53">
        <v>17.174113671369355</v>
      </c>
      <c r="BB334" s="53">
        <v>85.764353173117016</v>
      </c>
      <c r="BC334" s="53">
        <v>86.661081347806203</v>
      </c>
      <c r="BD334" s="53">
        <v>88.047727841265868</v>
      </c>
      <c r="BE334" s="53">
        <v>90.380445854898028</v>
      </c>
      <c r="BF334" s="53">
        <v>92.995120209299131</v>
      </c>
      <c r="BG334" s="53">
        <v>95.633612924074029</v>
      </c>
      <c r="BH334" s="53">
        <v>98.028504896266568</v>
      </c>
      <c r="BI334" s="53">
        <v>99.470825505919422</v>
      </c>
      <c r="BJ334" s="53">
        <v>100.41111778266286</v>
      </c>
    </row>
    <row r="335" spans="1:62">
      <c r="B335" s="54">
        <f t="shared" si="17"/>
        <v>998.99999999999989</v>
      </c>
      <c r="C335" s="50">
        <v>33.299999999999997</v>
      </c>
      <c r="D335" s="52" t="e">
        <f>VLOOKUP(Table!C335,'Baby Growth Tracker'!$D$14:$E$99,2,FALSE)</f>
        <v>#N/A</v>
      </c>
      <c r="E335" s="49">
        <f>IF('Baby Growth Tracker'!$C$5="Male",Table!AA335,Table!AS335)</f>
        <v>11.043246064008677</v>
      </c>
      <c r="F335" s="49">
        <f>IF('Baby Growth Tracker'!$C$5="Male",Table!AB335,Table!AT335)</f>
        <v>11.298322572855929</v>
      </c>
      <c r="G335" s="49">
        <f>IF('Baby Growth Tracker'!$C$5="Male",Table!AC335,Table!AU335)</f>
        <v>11.714609359767429</v>
      </c>
      <c r="H335" s="49">
        <f>IF('Baby Growth Tracker'!$C$5="Male",Table!AD335,Table!AV335)</f>
        <v>12.48196301038614</v>
      </c>
      <c r="I335" s="49">
        <f>IF('Baby Growth Tracker'!$C$5="Male",Table!AE335,Table!AW335)</f>
        <v>13.45956389854655</v>
      </c>
      <c r="J335" s="49">
        <f>IF('Baby Growth Tracker'!$C$5="Male",Table!AF335,Table!AX335)</f>
        <v>14.600484603075591</v>
      </c>
      <c r="K335" s="49">
        <f>IF('Baby Growth Tracker'!$C$5="Male",Table!AG335,Table!AY335)</f>
        <v>15.803359761670686</v>
      </c>
      <c r="L335" s="49">
        <f>IF('Baby Growth Tracker'!$C$5="Male",Table!AH335,Table!AZ335)</f>
        <v>16.621331455581824</v>
      </c>
      <c r="M335" s="49">
        <f>IF('Baby Growth Tracker'!$C$5="Male",Table!AI335,Table!BA335)</f>
        <v>17.198749585329313</v>
      </c>
      <c r="N335" s="49" t="e">
        <f t="shared" si="15"/>
        <v>#N/A</v>
      </c>
      <c r="O335" s="50">
        <v>33.299999999999997</v>
      </c>
      <c r="P335" s="52" t="e">
        <f>VLOOKUP(Table!O335,'Baby Growth Tracker'!$D$14:$F$99,3,FALSE)</f>
        <v>#N/A</v>
      </c>
      <c r="Q335" s="49">
        <f>IF('Baby Growth Tracker'!$C$5="Male",Table!AJ335,Table!BB335)</f>
        <v>85.82400020339476</v>
      </c>
      <c r="R335" s="49">
        <f>IF('Baby Growth Tracker'!$C$5="Male",Table!AK335,Table!BC335)</f>
        <v>86.721128184838619</v>
      </c>
      <c r="S335" s="49">
        <f>IF('Baby Growth Tracker'!$C$5="Male",Table!AL335,Table!BD335)</f>
        <v>88.108474132576191</v>
      </c>
      <c r="T335" s="49">
        <f>IF('Baby Growth Tracker'!$C$5="Male",Table!AM335,Table!BE335)</f>
        <v>90.442589090483935</v>
      </c>
      <c r="U335" s="49">
        <f>IF('Baby Growth Tracker'!$C$5="Male",Table!AN335,Table!BF335)</f>
        <v>93.059153077339076</v>
      </c>
      <c r="V335" s="49">
        <f>IF('Baby Growth Tracker'!$C$5="Male",Table!AO335,Table!BG335)</f>
        <v>95.699893906018488</v>
      </c>
      <c r="W335" s="49">
        <f>IF('Baby Growth Tracker'!$C$5="Male",Table!AP335,Table!BH335)</f>
        <v>98.097118363857987</v>
      </c>
      <c r="X335" s="49">
        <f>IF('Baby Growth Tracker'!$C$5="Male",Table!AQ335,Table!BI335)</f>
        <v>99.540975899536988</v>
      </c>
      <c r="Y335" s="49">
        <f>IF('Baby Growth Tracker'!$C$5="Male",Table!AR335,Table!BJ335)</f>
        <v>100.48232311618678</v>
      </c>
      <c r="Z335" s="49" t="e">
        <f t="shared" si="16"/>
        <v>#N/A</v>
      </c>
      <c r="AA335" s="49">
        <v>11.446963455999999</v>
      </c>
      <c r="AB335" s="49">
        <v>11.721802072000001</v>
      </c>
      <c r="AC335" s="49">
        <v>12.164798168000001</v>
      </c>
      <c r="AD335" s="49">
        <v>12.963246792000001</v>
      </c>
      <c r="AE335" s="49">
        <v>13.946354836000001</v>
      </c>
      <c r="AF335" s="49">
        <v>15.045920468</v>
      </c>
      <c r="AG335" s="49">
        <v>16.150906035999995</v>
      </c>
      <c r="AH335" s="49">
        <v>16.871547962000005</v>
      </c>
      <c r="AI335" s="49">
        <v>17.36575036</v>
      </c>
      <c r="AJ335" s="49">
        <v>87.095963694786292</v>
      </c>
      <c r="AK335" s="49">
        <v>87.9331591208595</v>
      </c>
      <c r="AL335" s="49">
        <v>89.239723207261846</v>
      </c>
      <c r="AM335" s="49">
        <v>91.471027017349499</v>
      </c>
      <c r="AN335" s="49">
        <v>94.022701943693633</v>
      </c>
      <c r="AO335" s="49">
        <v>96.65323666749147</v>
      </c>
      <c r="AP335" s="49">
        <v>99.090451061296278</v>
      </c>
      <c r="AQ335" s="49">
        <v>100.58147276395005</v>
      </c>
      <c r="AR335" s="49">
        <v>101.56305175266763</v>
      </c>
      <c r="AS335" s="53">
        <v>11.043246064008677</v>
      </c>
      <c r="AT335" s="53">
        <v>11.298322572855929</v>
      </c>
      <c r="AU335" s="53">
        <v>11.714609359767429</v>
      </c>
      <c r="AV335" s="53">
        <v>12.48196301038614</v>
      </c>
      <c r="AW335" s="53">
        <v>13.45956389854655</v>
      </c>
      <c r="AX335" s="53">
        <v>14.600484603075591</v>
      </c>
      <c r="AY335" s="53">
        <v>15.803359761670686</v>
      </c>
      <c r="AZ335" s="53">
        <v>16.621331455581824</v>
      </c>
      <c r="BA335" s="53">
        <v>17.198749585329313</v>
      </c>
      <c r="BB335" s="53">
        <v>85.82400020339476</v>
      </c>
      <c r="BC335" s="53">
        <v>86.721128184838619</v>
      </c>
      <c r="BD335" s="53">
        <v>88.108474132576191</v>
      </c>
      <c r="BE335" s="53">
        <v>90.442589090483935</v>
      </c>
      <c r="BF335" s="53">
        <v>93.059153077339076</v>
      </c>
      <c r="BG335" s="53">
        <v>95.699893906018488</v>
      </c>
      <c r="BH335" s="53">
        <v>98.097118363857987</v>
      </c>
      <c r="BI335" s="53">
        <v>99.540975899536988</v>
      </c>
      <c r="BJ335" s="53">
        <v>100.48232311618678</v>
      </c>
    </row>
    <row r="336" spans="1:62">
      <c r="B336" s="54">
        <f t="shared" si="17"/>
        <v>1002</v>
      </c>
      <c r="C336" s="50">
        <v>33.4</v>
      </c>
      <c r="D336" s="52" t="e">
        <f>VLOOKUP(Table!C336,'Baby Growth Tracker'!$D$14:$E$99,2,FALSE)</f>
        <v>#N/A</v>
      </c>
      <c r="E336" s="49">
        <f>IF('Baby Growth Tracker'!$C$5="Male",Table!AA336,Table!AS336)</f>
        <v>11.054001980314601</v>
      </c>
      <c r="F336" s="49">
        <f>IF('Baby Growth Tracker'!$C$5="Male",Table!AB336,Table!AT336)</f>
        <v>11.309450167146345</v>
      </c>
      <c r="G336" s="49">
        <f>IF('Baby Growth Tracker'!$C$5="Male",Table!AC336,Table!AU336)</f>
        <v>11.726378484290146</v>
      </c>
      <c r="H336" s="49">
        <f>IF('Baby Growth Tracker'!$C$5="Male",Table!AD336,Table!AV336)</f>
        <v>12.495031281025099</v>
      </c>
      <c r="I336" s="49">
        <f>IF('Baby Growth Tracker'!$C$5="Male",Table!AE336,Table!AW336)</f>
        <v>13.474514034042452</v>
      </c>
      <c r="J336" s="49">
        <f>IF('Baby Growth Tracker'!$C$5="Male",Table!AF336,Table!AX336)</f>
        <v>14.617965436628149</v>
      </c>
      <c r="K336" s="49">
        <f>IF('Baby Growth Tracker'!$C$5="Male",Table!AG336,Table!AY336)</f>
        <v>15.823914319663443</v>
      </c>
      <c r="L336" s="49">
        <f>IF('Baby Growth Tracker'!$C$5="Male",Table!AH336,Table!AZ336)</f>
        <v>16.644221684435095</v>
      </c>
      <c r="M336" s="49">
        <f>IF('Baby Growth Tracker'!$C$5="Male",Table!AI336,Table!BA336)</f>
        <v>17.223411051243588</v>
      </c>
      <c r="N336" s="49" t="e">
        <f t="shared" si="15"/>
        <v>#N/A</v>
      </c>
      <c r="O336" s="50">
        <v>33.4</v>
      </c>
      <c r="P336" s="52" t="e">
        <f>VLOOKUP(Table!O336,'Baby Growth Tracker'!$D$14:$F$99,3,FALSE)</f>
        <v>#N/A</v>
      </c>
      <c r="Q336" s="49">
        <f>IF('Baby Growth Tracker'!$C$5="Male",Table!AJ336,Table!BB336)</f>
        <v>85.883423723479254</v>
      </c>
      <c r="R336" s="49">
        <f>IF('Baby Growth Tracker'!$C$5="Male",Table!AK336,Table!BC336)</f>
        <v>86.780951161431858</v>
      </c>
      <c r="S336" s="49">
        <f>IF('Baby Growth Tracker'!$C$5="Male",Table!AL336,Table!BD336)</f>
        <v>88.168995558431419</v>
      </c>
      <c r="T336" s="49">
        <f>IF('Baby Growth Tracker'!$C$5="Male",Table!AM336,Table!BE336)</f>
        <v>90.504504568773513</v>
      </c>
      <c r="U336" s="49">
        <f>IF('Baby Growth Tracker'!$C$5="Male",Table!AN336,Table!BF336)</f>
        <v>93.12295329087604</v>
      </c>
      <c r="V336" s="49">
        <f>IF('Baby Growth Tracker'!$C$5="Male",Table!AO336,Table!BG336)</f>
        <v>95.765935682189422</v>
      </c>
      <c r="W336" s="49">
        <f>IF('Baby Growth Tracker'!$C$5="Male",Table!AP336,Table!BH336)</f>
        <v>98.165485416159129</v>
      </c>
      <c r="X336" s="49">
        <f>IF('Baby Growth Tracker'!$C$5="Male",Table!AQ336,Table!BI336)</f>
        <v>99.610875006546237</v>
      </c>
      <c r="Y336" s="49">
        <f>IF('Baby Growth Tracker'!$C$5="Male",Table!AR336,Table!BJ336)</f>
        <v>100.55327378753469</v>
      </c>
      <c r="Z336" s="49" t="e">
        <f t="shared" si="16"/>
        <v>#N/A</v>
      </c>
      <c r="AA336" s="49">
        <v>11.458421612999999</v>
      </c>
      <c r="AB336" s="49">
        <v>11.733440771000001</v>
      </c>
      <c r="AC336" s="49">
        <v>12.176773259000001</v>
      </c>
      <c r="AD336" s="49">
        <v>12.975972921000002</v>
      </c>
      <c r="AE336" s="49">
        <v>13.960268413000001</v>
      </c>
      <c r="AF336" s="49">
        <v>15.061514814000001</v>
      </c>
      <c r="AG336" s="49">
        <v>16.168572382999994</v>
      </c>
      <c r="AH336" s="49">
        <v>16.890775186000006</v>
      </c>
      <c r="AI336" s="49">
        <v>17.386144354999999</v>
      </c>
      <c r="AJ336" s="49">
        <v>87.16009192724303</v>
      </c>
      <c r="AK336" s="49">
        <v>87.997187061758197</v>
      </c>
      <c r="AL336" s="49">
        <v>89.303726050752374</v>
      </c>
      <c r="AM336" s="49">
        <v>91.535359504500022</v>
      </c>
      <c r="AN336" s="49">
        <v>94.087991520567215</v>
      </c>
      <c r="AO336" s="49">
        <v>96.720166061973785</v>
      </c>
      <c r="AP336" s="49">
        <v>99.159495866400107</v>
      </c>
      <c r="AQ336" s="49">
        <v>100.65209599106193</v>
      </c>
      <c r="AR336" s="49">
        <v>101.63483234546442</v>
      </c>
      <c r="AS336" s="53">
        <v>11.054001980314601</v>
      </c>
      <c r="AT336" s="53">
        <v>11.309450167146345</v>
      </c>
      <c r="AU336" s="53">
        <v>11.726378484290146</v>
      </c>
      <c r="AV336" s="53">
        <v>12.495031281025099</v>
      </c>
      <c r="AW336" s="53">
        <v>13.474514034042452</v>
      </c>
      <c r="AX336" s="53">
        <v>14.617965436628149</v>
      </c>
      <c r="AY336" s="53">
        <v>15.823914319663443</v>
      </c>
      <c r="AZ336" s="53">
        <v>16.644221684435095</v>
      </c>
      <c r="BA336" s="53">
        <v>17.223411051243588</v>
      </c>
      <c r="BB336" s="53">
        <v>85.883423723479254</v>
      </c>
      <c r="BC336" s="53">
        <v>86.780951161431858</v>
      </c>
      <c r="BD336" s="53">
        <v>88.168995558431419</v>
      </c>
      <c r="BE336" s="53">
        <v>90.504504568773513</v>
      </c>
      <c r="BF336" s="53">
        <v>93.12295329087604</v>
      </c>
      <c r="BG336" s="53">
        <v>95.765935682189422</v>
      </c>
      <c r="BH336" s="53">
        <v>98.165485416159129</v>
      </c>
      <c r="BI336" s="53">
        <v>99.610875006546237</v>
      </c>
      <c r="BJ336" s="53">
        <v>100.55327378753469</v>
      </c>
    </row>
    <row r="337" spans="1:62">
      <c r="A337" s="49" t="s">
        <v>11</v>
      </c>
      <c r="B337" s="54">
        <f t="shared" si="17"/>
        <v>1005</v>
      </c>
      <c r="C337" s="50">
        <v>33.5</v>
      </c>
      <c r="D337" s="52" t="e">
        <f>VLOOKUP(Table!C337,'Baby Growth Tracker'!$D$14:$E$99,2,FALSE)</f>
        <v>#N/A</v>
      </c>
      <c r="E337" s="49">
        <f>IF('Baby Growth Tracker'!$C$5="Male",Table!AA337,Table!AS337)</f>
        <v>11.064746769999999</v>
      </c>
      <c r="F337" s="49">
        <f>IF('Baby Growth Tracker'!$C$5="Male",Table!AB337,Table!AT337)</f>
        <v>11.32053756</v>
      </c>
      <c r="G337" s="49">
        <f>IF('Baby Growth Tracker'!$C$5="Male",Table!AC337,Table!AU337)</f>
        <v>11.73805834</v>
      </c>
      <c r="H337" s="49">
        <f>IF('Baby Growth Tracker'!$C$5="Male",Table!AD337,Table!AV337)</f>
        <v>12.50791269</v>
      </c>
      <c r="I337" s="49">
        <f>IF('Baby Growth Tracker'!$C$5="Male",Table!AE337,Table!AW337)</f>
        <v>13.48913357</v>
      </c>
      <c r="J337" s="49">
        <f>IF('Baby Growth Tracker'!$C$5="Male",Table!AF337,Table!AX337)</f>
        <v>14.634907999999999</v>
      </c>
      <c r="K337" s="49">
        <f>IF('Baby Growth Tracker'!$C$5="Male",Table!AG337,Table!AY337)</f>
        <v>15.843646769999999</v>
      </c>
      <c r="L337" s="49">
        <f>IF('Baby Growth Tracker'!$C$5="Male",Table!AH337,Table!AZ337)</f>
        <v>16.666047720000002</v>
      </c>
      <c r="M337" s="49">
        <f>IF('Baby Growth Tracker'!$C$5="Male",Table!AI337,Table!BA337)</f>
        <v>17.24680884</v>
      </c>
      <c r="N337" s="49" t="e">
        <f t="shared" si="15"/>
        <v>#N/A</v>
      </c>
      <c r="O337" s="50">
        <v>33.5</v>
      </c>
      <c r="P337" s="52" t="e">
        <f>VLOOKUP(Table!O337,'Baby Growth Tracker'!$D$14:$F$99,3,FALSE)</f>
        <v>#N/A</v>
      </c>
      <c r="Q337" s="49">
        <f>IF('Baby Growth Tracker'!$C$5="Male",Table!AJ337,Table!BB337)</f>
        <v>85.954133990932732</v>
      </c>
      <c r="R337" s="49">
        <f>IF('Baby Growth Tracker'!$C$5="Male",Table!AK337,Table!BC337)</f>
        <v>86.852084273611496</v>
      </c>
      <c r="S337" s="49">
        <f>IF('Baby Growth Tracker'!$C$5="Male",Table!AL337,Table!BD337)</f>
        <v>88.240886477200178</v>
      </c>
      <c r="T337" s="49">
        <f>IF('Baby Growth Tracker'!$C$5="Male",Table!AM337,Table!BE337)</f>
        <v>90.577949351521866</v>
      </c>
      <c r="U337" s="49">
        <f>IF('Baby Growth Tracker'!$C$5="Male",Table!AN337,Table!BF337)</f>
        <v>93.198544284999997</v>
      </c>
      <c r="V337" s="49">
        <f>IF('Baby Growth Tracker'!$C$5="Male",Table!AO337,Table!BG337)</f>
        <v>95.844111754495231</v>
      </c>
      <c r="W337" s="49">
        <f>IF('Baby Growth Tracker'!$C$5="Male",Table!AP337,Table!BH337)</f>
        <v>98.246360745252517</v>
      </c>
      <c r="X337" s="49">
        <f>IF('Baby Growth Tracker'!$C$5="Male",Table!AQ337,Table!BI337)</f>
        <v>99.693533549471979</v>
      </c>
      <c r="Y337" s="49">
        <f>IF('Baby Growth Tracker'!$C$5="Male",Table!AR337,Table!BJ337)</f>
        <v>100.63715737952474</v>
      </c>
      <c r="Z337" s="49" t="e">
        <f t="shared" si="16"/>
        <v>#N/A</v>
      </c>
      <c r="AA337" s="49">
        <v>11.46987977</v>
      </c>
      <c r="AB337" s="49">
        <v>11.74507947</v>
      </c>
      <c r="AC337" s="49">
        <v>12.188748349999999</v>
      </c>
      <c r="AD337" s="49">
        <v>12.988699049999999</v>
      </c>
      <c r="AE337" s="49">
        <v>13.97418199</v>
      </c>
      <c r="AF337" s="49">
        <v>15.077109159999999</v>
      </c>
      <c r="AG337" s="49">
        <v>16.186238729999999</v>
      </c>
      <c r="AH337" s="49">
        <v>16.910002410000001</v>
      </c>
      <c r="AI337" s="49">
        <v>17.406538350000002</v>
      </c>
      <c r="AJ337" s="49">
        <v>87.227912741289757</v>
      </c>
      <c r="AK337" s="49">
        <v>88.065032033799966</v>
      </c>
      <c r="AL337" s="49">
        <v>89.371774272135397</v>
      </c>
      <c r="AM337" s="49">
        <v>91.604214671414368</v>
      </c>
      <c r="AN337" s="49">
        <v>94.158465458999999</v>
      </c>
      <c r="AO337" s="49">
        <v>96.793065044120056</v>
      </c>
      <c r="AP337" s="49">
        <v>99.235306532274535</v>
      </c>
      <c r="AQ337" s="49">
        <v>100.72999471935574</v>
      </c>
      <c r="AR337" s="49">
        <v>101.71423013491311</v>
      </c>
      <c r="AS337" s="53">
        <v>11.064746769999999</v>
      </c>
      <c r="AT337" s="53">
        <v>11.32053756</v>
      </c>
      <c r="AU337" s="53">
        <v>11.73805834</v>
      </c>
      <c r="AV337" s="53">
        <v>12.50791269</v>
      </c>
      <c r="AW337" s="53">
        <v>13.48913357</v>
      </c>
      <c r="AX337" s="53">
        <v>14.634907999999999</v>
      </c>
      <c r="AY337" s="53">
        <v>15.843646769999999</v>
      </c>
      <c r="AZ337" s="53">
        <v>16.666047720000002</v>
      </c>
      <c r="BA337" s="53">
        <v>17.24680884</v>
      </c>
      <c r="BB337" s="53">
        <v>85.954133990932732</v>
      </c>
      <c r="BC337" s="53">
        <v>86.852084273611496</v>
      </c>
      <c r="BD337" s="53">
        <v>88.240886477200178</v>
      </c>
      <c r="BE337" s="53">
        <v>90.577949351521866</v>
      </c>
      <c r="BF337" s="53">
        <v>93.198544284999997</v>
      </c>
      <c r="BG337" s="53">
        <v>95.844111754495231</v>
      </c>
      <c r="BH337" s="53">
        <v>98.246360745252517</v>
      </c>
      <c r="BI337" s="53">
        <v>99.693533549471979</v>
      </c>
      <c r="BJ337" s="53">
        <v>100.63715737952474</v>
      </c>
    </row>
    <row r="338" spans="1:62">
      <c r="B338" s="54">
        <f t="shared" si="17"/>
        <v>1008</v>
      </c>
      <c r="C338" s="50">
        <v>33.6</v>
      </c>
      <c r="D338" s="52" t="e">
        <f>VLOOKUP(Table!C338,'Baby Growth Tracker'!$D$14:$E$99,2,FALSE)</f>
        <v>#N/A</v>
      </c>
      <c r="E338" s="49">
        <f>IF('Baby Growth Tracker'!$C$5="Male",Table!AA338,Table!AS338)</f>
        <v>11.075496870999999</v>
      </c>
      <c r="F338" s="49">
        <f>IF('Baby Growth Tracker'!$C$5="Male",Table!AB338,Table!AT338)</f>
        <v>11.331661161</v>
      </c>
      <c r="G338" s="49">
        <f>IF('Baby Growth Tracker'!$C$5="Male",Table!AC338,Table!AU338)</f>
        <v>11.749826538000001</v>
      </c>
      <c r="H338" s="49">
        <f>IF('Baby Growth Tracker'!$C$5="Male",Table!AD338,Table!AV338)</f>
        <v>12.520986092999999</v>
      </c>
      <c r="I338" s="49">
        <f>IF('Baby Growth Tracker'!$C$5="Male",Table!AE338,Table!AW338)</f>
        <v>13.504097658999999</v>
      </c>
      <c r="J338" s="49">
        <f>IF('Baby Growth Tracker'!$C$5="Male",Table!AF338,Table!AX338)</f>
        <v>14.652415334999999</v>
      </c>
      <c r="K338" s="49">
        <f>IF('Baby Growth Tracker'!$C$5="Male",Table!AG338,Table!AY338)</f>
        <v>15.864244694</v>
      </c>
      <c r="L338" s="49">
        <f>IF('Baby Growth Tracker'!$C$5="Male",Table!AH338,Table!AZ338)</f>
        <v>16.688995512000002</v>
      </c>
      <c r="M338" s="49">
        <f>IF('Baby Growth Tracker'!$C$5="Male",Table!AI338,Table!BA338)</f>
        <v>17.27153947</v>
      </c>
      <c r="N338" s="49" t="e">
        <f t="shared" si="15"/>
        <v>#N/A</v>
      </c>
      <c r="O338" s="50">
        <v>33.6</v>
      </c>
      <c r="P338" s="52" t="e">
        <f>VLOOKUP(Table!O338,'Baby Growth Tracker'!$D$14:$F$99,3,FALSE)</f>
        <v>#N/A</v>
      </c>
      <c r="Q338" s="49">
        <f>IF('Baby Growth Tracker'!$C$5="Male",Table!AJ338,Table!BB338)</f>
        <v>86.012887471730807</v>
      </c>
      <c r="R338" s="49">
        <f>IF('Baby Growth Tracker'!$C$5="Male",Table!AK338,Table!BC338)</f>
        <v>86.911234569392221</v>
      </c>
      <c r="S338" s="49">
        <f>IF('Baby Growth Tracker'!$C$5="Male",Table!AL338,Table!BD338)</f>
        <v>88.300729807011095</v>
      </c>
      <c r="T338" s="49">
        <f>IF('Baby Growth Tracker'!$C$5="Male",Table!AM338,Table!BE338)</f>
        <v>90.63917421795216</v>
      </c>
      <c r="U338" s="49">
        <f>IF('Baby Growth Tracker'!$C$5="Male",Table!AN338,Table!BF338)</f>
        <v>93.261635248000005</v>
      </c>
      <c r="V338" s="49">
        <f>IF('Baby Growth Tracker'!$C$5="Male",Table!AO338,Table!BG338)</f>
        <v>95.90942109797362</v>
      </c>
      <c r="W338" s="49">
        <f>IF('Baby Growth Tracker'!$C$5="Male",Table!AP338,Table!BH338)</f>
        <v>98.313970983977086</v>
      </c>
      <c r="X338" s="49">
        <f>IF('Baby Growth Tracker'!$C$5="Male",Table!AQ338,Table!BI338)</f>
        <v>99.762659796817971</v>
      </c>
      <c r="Y338" s="49">
        <f>IF('Baby Growth Tracker'!$C$5="Male",Table!AR338,Table!BJ338)</f>
        <v>100.70732422713907</v>
      </c>
      <c r="Z338" s="49" t="e">
        <f t="shared" si="16"/>
        <v>#N/A</v>
      </c>
      <c r="AA338" s="49">
        <v>11.481412752000001</v>
      </c>
      <c r="AB338" s="49">
        <v>11.756801494000001</v>
      </c>
      <c r="AC338" s="49">
        <v>12.200821238</v>
      </c>
      <c r="AD338" s="49">
        <v>13.001552331999999</v>
      </c>
      <c r="AE338" s="49">
        <v>13.988267030999999</v>
      </c>
      <c r="AF338" s="49">
        <v>15.092939422999999</v>
      </c>
      <c r="AG338" s="49">
        <v>16.204226773999999</v>
      </c>
      <c r="AH338" s="49">
        <v>16.929621234999999</v>
      </c>
      <c r="AI338" s="49">
        <v>17.427379213000002</v>
      </c>
      <c r="AJ338" s="49">
        <v>87.291817638744689</v>
      </c>
      <c r="AK338" s="49">
        <v>88.128829575256447</v>
      </c>
      <c r="AL338" s="49">
        <v>89.435533381242294</v>
      </c>
      <c r="AM338" s="49">
        <v>91.668274718923143</v>
      </c>
      <c r="AN338" s="49">
        <v>94.223441836199996</v>
      </c>
      <c r="AO338" s="49">
        <v>96.859632029850502</v>
      </c>
      <c r="AP338" s="49">
        <v>99.303938361542563</v>
      </c>
      <c r="AQ338" s="49">
        <v>100.80017229656384</v>
      </c>
      <c r="AR338" s="49">
        <v>101.78554303733989</v>
      </c>
      <c r="AS338" s="53">
        <v>11.075496870999999</v>
      </c>
      <c r="AT338" s="53">
        <v>11.331661161</v>
      </c>
      <c r="AU338" s="53">
        <v>11.749826538000001</v>
      </c>
      <c r="AV338" s="53">
        <v>12.520986092999999</v>
      </c>
      <c r="AW338" s="53">
        <v>13.504097658999999</v>
      </c>
      <c r="AX338" s="53">
        <v>14.652415334999999</v>
      </c>
      <c r="AY338" s="53">
        <v>15.864244694</v>
      </c>
      <c r="AZ338" s="53">
        <v>16.688995512000002</v>
      </c>
      <c r="BA338" s="53">
        <v>17.27153947</v>
      </c>
      <c r="BB338" s="53">
        <v>86.012887471730807</v>
      </c>
      <c r="BC338" s="53">
        <v>86.911234569392221</v>
      </c>
      <c r="BD338" s="53">
        <v>88.300729807011095</v>
      </c>
      <c r="BE338" s="53">
        <v>90.63917421795216</v>
      </c>
      <c r="BF338" s="53">
        <v>93.261635248000005</v>
      </c>
      <c r="BG338" s="53">
        <v>95.90942109797362</v>
      </c>
      <c r="BH338" s="53">
        <v>98.313970983977086</v>
      </c>
      <c r="BI338" s="53">
        <v>99.762659796817971</v>
      </c>
      <c r="BJ338" s="53">
        <v>100.70732422713907</v>
      </c>
    </row>
    <row r="339" spans="1:62">
      <c r="B339" s="54">
        <f t="shared" si="17"/>
        <v>1011.0000000000001</v>
      </c>
      <c r="C339" s="50">
        <v>33.700000000000003</v>
      </c>
      <c r="D339" s="52" t="e">
        <f>VLOOKUP(Table!C339,'Baby Growth Tracker'!$D$14:$E$99,2,FALSE)</f>
        <v>#N/A</v>
      </c>
      <c r="E339" s="49">
        <f>IF('Baby Growth Tracker'!$C$5="Male",Table!AA339,Table!AS339)</f>
        <v>11.086249473399999</v>
      </c>
      <c r="F339" s="49">
        <f>IF('Baby Growth Tracker'!$C$5="Male",Table!AB339,Table!AT339)</f>
        <v>11.342787892499999</v>
      </c>
      <c r="G339" s="49">
        <f>IF('Baby Growth Tracker'!$C$5="Male",Table!AC339,Table!AU339)</f>
        <v>11.761598931</v>
      </c>
      <c r="H339" s="49">
        <f>IF('Baby Growth Tracker'!$C$5="Male",Table!AD339,Table!AV339)</f>
        <v>12.534065822399999</v>
      </c>
      <c r="I339" s="49">
        <f>IF('Baby Growth Tracker'!$C$5="Male",Table!AE339,Table!AW339)</f>
        <v>13.5190712492</v>
      </c>
      <c r="J339" s="49">
        <f>IF('Baby Growth Tracker'!$C$5="Male",Table!AF339,Table!AX339)</f>
        <v>14.669936826399999</v>
      </c>
      <c r="K339" s="49">
        <f>IF('Baby Growth Tracker'!$C$5="Male",Table!AG339,Table!AY339)</f>
        <v>15.884863236099999</v>
      </c>
      <c r="L339" s="49">
        <f>IF('Baby Growth Tracker'!$C$5="Male",Table!AH339,Table!AZ339)</f>
        <v>16.7119694981</v>
      </c>
      <c r="M339" s="49">
        <f>IF('Baby Growth Tracker'!$C$5="Male",Table!AI339,Table!BA339)</f>
        <v>17.2963009228</v>
      </c>
      <c r="N339" s="49" t="e">
        <f t="shared" si="15"/>
        <v>#N/A</v>
      </c>
      <c r="O339" s="50">
        <v>33.700000000000003</v>
      </c>
      <c r="P339" s="52" t="e">
        <f>VLOOKUP(Table!O339,'Baby Growth Tracker'!$D$14:$F$99,3,FALSE)</f>
        <v>#N/A</v>
      </c>
      <c r="Q339" s="49">
        <f>IF('Baby Growth Tracker'!$C$5="Male",Table!AJ339,Table!BB339)</f>
        <v>86.071383803883847</v>
      </c>
      <c r="R339" s="49">
        <f>IF('Baby Growth Tracker'!$C$5="Male",Table!AK339,Table!BC339)</f>
        <v>86.970127618639424</v>
      </c>
      <c r="S339" s="49">
        <f>IF('Baby Growth Tracker'!$C$5="Male",Table!AL339,Table!BD339)</f>
        <v>88.360315194507393</v>
      </c>
      <c r="T339" s="49">
        <f>IF('Baby Growth Tracker'!$C$5="Male",Table!AM339,Table!BE339)</f>
        <v>90.700138552327388</v>
      </c>
      <c r="U339" s="49">
        <f>IF('Baby Growth Tracker'!$C$5="Male",Table!AN339,Table!BF339)</f>
        <v>93.324460803340003</v>
      </c>
      <c r="V339" s="49">
        <f>IF('Baby Growth Tracker'!$C$5="Male",Table!AO339,Table!BG339)</f>
        <v>95.974458175623198</v>
      </c>
      <c r="W339" s="49">
        <f>IF('Baby Growth Tracker'!$C$5="Male",Table!AP339,Table!BH339)</f>
        <v>98.381301192923033</v>
      </c>
      <c r="X339" s="49">
        <f>IF('Baby Growth Tracker'!$C$5="Male",Table!AQ339,Table!BI339)</f>
        <v>99.831500686493754</v>
      </c>
      <c r="Y339" s="49">
        <f>IF('Baby Growth Tracker'!$C$5="Male",Table!AR339,Table!BJ339)</f>
        <v>100.77720199541871</v>
      </c>
      <c r="Z339" s="49" t="e">
        <f t="shared" si="16"/>
        <v>#N/A</v>
      </c>
      <c r="AA339" s="49">
        <v>11.492945734000001</v>
      </c>
      <c r="AB339" s="49">
        <v>11.768523518000002</v>
      </c>
      <c r="AC339" s="49">
        <v>12.212894126</v>
      </c>
      <c r="AD339" s="49">
        <v>13.014405613999999</v>
      </c>
      <c r="AE339" s="49">
        <v>14.002352071999999</v>
      </c>
      <c r="AF339" s="49">
        <v>15.108769685999999</v>
      </c>
      <c r="AG339" s="49">
        <v>16.222214817999998</v>
      </c>
      <c r="AH339" s="49">
        <v>16.949240059999997</v>
      </c>
      <c r="AI339" s="49">
        <v>17.448220076000002</v>
      </c>
      <c r="AJ339" s="49">
        <v>87.355639838900714</v>
      </c>
      <c r="AK339" s="49">
        <v>88.192541471748285</v>
      </c>
      <c r="AL339" s="49">
        <v>89.499201566229303</v>
      </c>
      <c r="AM339" s="49">
        <v>91.732233096323199</v>
      </c>
      <c r="AN339" s="49">
        <v>94.288301981499998</v>
      </c>
      <c r="AO339" s="49">
        <v>96.926065794128363</v>
      </c>
      <c r="AP339" s="49">
        <v>99.372419971866904</v>
      </c>
      <c r="AQ339" s="49">
        <v>100.87018888332338</v>
      </c>
      <c r="AR339" s="49">
        <v>101.85668777381838</v>
      </c>
      <c r="AS339" s="53">
        <v>11.086249473399999</v>
      </c>
      <c r="AT339" s="53">
        <v>11.342787892499999</v>
      </c>
      <c r="AU339" s="53">
        <v>11.761598931</v>
      </c>
      <c r="AV339" s="53">
        <v>12.534065822399999</v>
      </c>
      <c r="AW339" s="53">
        <v>13.5190712492</v>
      </c>
      <c r="AX339" s="53">
        <v>14.669936826399999</v>
      </c>
      <c r="AY339" s="53">
        <v>15.884863236099999</v>
      </c>
      <c r="AZ339" s="53">
        <v>16.7119694981</v>
      </c>
      <c r="BA339" s="53">
        <v>17.2963009228</v>
      </c>
      <c r="BB339" s="53">
        <v>86.071383803883847</v>
      </c>
      <c r="BC339" s="53">
        <v>86.970127618639424</v>
      </c>
      <c r="BD339" s="53">
        <v>88.360315194507393</v>
      </c>
      <c r="BE339" s="53">
        <v>90.700138552327388</v>
      </c>
      <c r="BF339" s="53">
        <v>93.324460803340003</v>
      </c>
      <c r="BG339" s="53">
        <v>95.974458175623198</v>
      </c>
      <c r="BH339" s="53">
        <v>98.381301192923033</v>
      </c>
      <c r="BI339" s="53">
        <v>99.831500686493754</v>
      </c>
      <c r="BJ339" s="53">
        <v>100.77720199541871</v>
      </c>
    </row>
    <row r="340" spans="1:62">
      <c r="B340" s="54">
        <f t="shared" si="17"/>
        <v>1013.9999999999999</v>
      </c>
      <c r="C340" s="50">
        <v>33.799999999999997</v>
      </c>
      <c r="D340" s="52" t="e">
        <f>VLOOKUP(Table!C340,'Baby Growth Tracker'!$D$14:$E$99,2,FALSE)</f>
        <v>#N/A</v>
      </c>
      <c r="E340" s="49">
        <f>IF('Baby Growth Tracker'!$C$5="Male",Table!AA340,Table!AS340)</f>
        <v>11.097004327059999</v>
      </c>
      <c r="F340" s="49">
        <f>IF('Baby Growth Tracker'!$C$5="Male",Table!AB340,Table!AT340)</f>
        <v>11.353917441449999</v>
      </c>
      <c r="G340" s="49">
        <f>IF('Baby Growth Tracker'!$C$5="Male",Table!AC340,Table!AU340)</f>
        <v>11.773375099500001</v>
      </c>
      <c r="H340" s="49">
        <f>IF('Baby Growth Tracker'!$C$5="Male",Table!AD340,Table!AV340)</f>
        <v>12.547151245559999</v>
      </c>
      <c r="I340" s="49">
        <f>IF('Baby Growth Tracker'!$C$5="Male",Table!AE340,Table!AW340)</f>
        <v>13.53405339048</v>
      </c>
      <c r="J340" s="49">
        <f>IF('Baby Growth Tracker'!$C$5="Male",Table!AF340,Table!AX340)</f>
        <v>14.68747105856</v>
      </c>
      <c r="K340" s="49">
        <f>IF('Baby Growth Tracker'!$C$5="Male",Table!AG340,Table!AY340)</f>
        <v>15.90550033449</v>
      </c>
      <c r="L340" s="49">
        <f>IF('Baby Growth Tracker'!$C$5="Male",Table!AH340,Table!AZ340)</f>
        <v>16.73496705889</v>
      </c>
      <c r="M340" s="49">
        <f>IF('Baby Growth Tracker'!$C$5="Male",Table!AI340,Table!BA340)</f>
        <v>17.321090116120001</v>
      </c>
      <c r="N340" s="49" t="e">
        <f t="shared" si="15"/>
        <v>#N/A</v>
      </c>
      <c r="O340" s="50">
        <v>33.799999999999997</v>
      </c>
      <c r="P340" s="52" t="e">
        <f>VLOOKUP(Table!O340,'Baby Growth Tracker'!$D$14:$F$99,3,FALSE)</f>
        <v>#N/A</v>
      </c>
      <c r="Q340" s="49">
        <f>IF('Baby Growth Tracker'!$C$5="Male",Table!AJ340,Table!BB340)</f>
        <v>86.129648702256361</v>
      </c>
      <c r="R340" s="49">
        <f>IF('Baby Growth Tracker'!$C$5="Male",Table!AK340,Table!BC340)</f>
        <v>87.02878914600646</v>
      </c>
      <c r="S340" s="49">
        <f>IF('Baby Growth Tracker'!$C$5="Male",Table!AL340,Table!BD340)</f>
        <v>88.419668433920535</v>
      </c>
      <c r="T340" s="49">
        <f>IF('Baby Growth Tracker'!$C$5="Male",Table!AM340,Table!BE340)</f>
        <v>90.760868407853067</v>
      </c>
      <c r="U340" s="49">
        <f>IF('Baby Growth Tracker'!$C$5="Male",Table!AN340,Table!BF340)</f>
        <v>93.387047491786007</v>
      </c>
      <c r="V340" s="49">
        <f>IF('Baby Growth Tracker'!$C$5="Male",Table!AO340,Table!BG340)</f>
        <v>96.03925021402685</v>
      </c>
      <c r="W340" s="49">
        <f>IF('Baby Growth Tracker'!$C$5="Male",Table!AP340,Table!BH340)</f>
        <v>98.448379375068214</v>
      </c>
      <c r="X340" s="49">
        <f>IF('Baby Growth Tracker'!$C$5="Male",Table!AQ340,Table!BI340)</f>
        <v>99.900084754266359</v>
      </c>
      <c r="Y340" s="49">
        <f>IF('Baby Growth Tracker'!$C$5="Male",Table!AR340,Table!BJ340)</f>
        <v>100.84681959229712</v>
      </c>
      <c r="Z340" s="49" t="e">
        <f t="shared" si="16"/>
        <v>#N/A</v>
      </c>
      <c r="AA340" s="49">
        <v>11.504478716000001</v>
      </c>
      <c r="AB340" s="49">
        <v>11.780245542000003</v>
      </c>
      <c r="AC340" s="49">
        <v>12.224967014000001</v>
      </c>
      <c r="AD340" s="49">
        <v>13.027258895999999</v>
      </c>
      <c r="AE340" s="49">
        <v>14.016437112999999</v>
      </c>
      <c r="AF340" s="49">
        <v>15.124599948999998</v>
      </c>
      <c r="AG340" s="49">
        <v>16.240202861999997</v>
      </c>
      <c r="AH340" s="49">
        <v>16.968858884999996</v>
      </c>
      <c r="AI340" s="49">
        <v>17.469060939000002</v>
      </c>
      <c r="AJ340" s="49">
        <v>87.419387611487707</v>
      </c>
      <c r="AK340" s="49">
        <v>88.256176287771936</v>
      </c>
      <c r="AL340" s="49">
        <v>89.562787919508395</v>
      </c>
      <c r="AM340" s="49">
        <v>91.796099970625392</v>
      </c>
      <c r="AN340" s="49">
        <v>94.353057518089997</v>
      </c>
      <c r="AO340" s="49">
        <v>96.992379659098901</v>
      </c>
      <c r="AP340" s="49">
        <v>99.440766385141927</v>
      </c>
      <c r="AQ340" s="49">
        <v>100.94006057867921</v>
      </c>
      <c r="AR340" s="49">
        <v>101.92768116094341</v>
      </c>
      <c r="AS340" s="53">
        <v>11.097004327059999</v>
      </c>
      <c r="AT340" s="53">
        <v>11.353917441449999</v>
      </c>
      <c r="AU340" s="53">
        <v>11.773375099500001</v>
      </c>
      <c r="AV340" s="53">
        <v>12.547151245559999</v>
      </c>
      <c r="AW340" s="53">
        <v>13.53405339048</v>
      </c>
      <c r="AX340" s="53">
        <v>14.68747105856</v>
      </c>
      <c r="AY340" s="53">
        <v>15.90550033449</v>
      </c>
      <c r="AZ340" s="53">
        <v>16.73496705889</v>
      </c>
      <c r="BA340" s="53">
        <v>17.321090116120001</v>
      </c>
      <c r="BB340" s="53">
        <v>86.129648702256361</v>
      </c>
      <c r="BC340" s="53">
        <v>87.02878914600646</v>
      </c>
      <c r="BD340" s="53">
        <v>88.419668433920535</v>
      </c>
      <c r="BE340" s="53">
        <v>90.760868407853067</v>
      </c>
      <c r="BF340" s="53">
        <v>93.387047491786007</v>
      </c>
      <c r="BG340" s="53">
        <v>96.03925021402685</v>
      </c>
      <c r="BH340" s="53">
        <v>98.448379375068214</v>
      </c>
      <c r="BI340" s="53">
        <v>99.900084754266359</v>
      </c>
      <c r="BJ340" s="53">
        <v>100.84681959229712</v>
      </c>
    </row>
    <row r="341" spans="1:62">
      <c r="A341" s="49" t="s">
        <v>11</v>
      </c>
      <c r="B341" s="54">
        <f t="shared" si="17"/>
        <v>1017</v>
      </c>
      <c r="C341" s="50">
        <v>33.9</v>
      </c>
      <c r="D341" s="52" t="e">
        <f>VLOOKUP(Table!C341,'Baby Growth Tracker'!$D$14:$E$99,2,FALSE)</f>
        <v>#N/A</v>
      </c>
      <c r="E341" s="49">
        <f>IF('Baby Growth Tracker'!$C$5="Male",Table!AA341,Table!AS341)</f>
        <v>11.107761206853999</v>
      </c>
      <c r="F341" s="49">
        <f>IF('Baby Growth Tracker'!$C$5="Male",Table!AB341,Table!AT341)</f>
        <v>11.365049526104999</v>
      </c>
      <c r="G341" s="49">
        <f>IF('Baby Growth Tracker'!$C$5="Male",Table!AC341,Table!AU341)</f>
        <v>11.785154665950001</v>
      </c>
      <c r="H341" s="49">
        <f>IF('Baby Growth Tracker'!$C$5="Male",Table!AD341,Table!AV341)</f>
        <v>12.560241793103998</v>
      </c>
      <c r="I341" s="49">
        <f>IF('Baby Growth Tracker'!$C$5="Male",Table!AE341,Table!AW341)</f>
        <v>13.549043227732</v>
      </c>
      <c r="J341" s="49">
        <f>IF('Baby Growth Tracker'!$C$5="Male",Table!AF341,Table!AX341)</f>
        <v>14.705016757404</v>
      </c>
      <c r="K341" s="49">
        <f>IF('Baby Growth Tracker'!$C$5="Male",Table!AG341,Table!AY341)</f>
        <v>15.926154133541001</v>
      </c>
      <c r="L341" s="49">
        <f>IF('Baby Growth Tracker'!$C$5="Male",Table!AH341,Table!AZ341)</f>
        <v>16.757985836901</v>
      </c>
      <c r="M341" s="49">
        <f>IF('Baby Growth Tracker'!$C$5="Male",Table!AI341,Table!BA341)</f>
        <v>17.345904275908001</v>
      </c>
      <c r="N341" s="49" t="e">
        <f t="shared" si="15"/>
        <v>#N/A</v>
      </c>
      <c r="O341" s="50">
        <v>33.9</v>
      </c>
      <c r="P341" s="52" t="e">
        <f>VLOOKUP(Table!O341,'Baby Growth Tracker'!$D$14:$F$99,3,FALSE)</f>
        <v>#N/A</v>
      </c>
      <c r="Q341" s="49">
        <f>IF('Baby Growth Tracker'!$C$5="Male",Table!AJ341,Table!BB341)</f>
        <v>86.187705310226406</v>
      </c>
      <c r="R341" s="49">
        <f>IF('Baby Growth Tracker'!$C$5="Male",Table!AK341,Table!BC341)</f>
        <v>87.08724230368135</v>
      </c>
      <c r="S341" s="49">
        <f>IF('Baby Growth Tracker'!$C$5="Male",Table!AL341,Table!BD341)</f>
        <v>88.478812740058842</v>
      </c>
      <c r="T341" s="49">
        <f>IF('Baby Growth Tracker'!$C$5="Male",Table!AM341,Table!BE341)</f>
        <v>90.821387232414153</v>
      </c>
      <c r="U341" s="49">
        <f>IF('Baby Growth Tracker'!$C$5="Male",Table!AN341,Table!BF341)</f>
        <v>93.449419200027407</v>
      </c>
      <c r="V341" s="49">
        <f>IF('Baby Growth Tracker'!$C$5="Male",Table!AO341,Table!BG341)</f>
        <v>96.103821717109156</v>
      </c>
      <c r="W341" s="49">
        <f>IF('Baby Growth Tracker'!$C$5="Male",Table!AP341,Table!BH341)</f>
        <v>98.515230733092707</v>
      </c>
      <c r="X341" s="49">
        <f>IF('Baby Growth Tracker'!$C$5="Male",Table!AQ341,Table!BI341)</f>
        <v>99.968437682326098</v>
      </c>
      <c r="Y341" s="49">
        <f>IF('Baby Growth Tracker'!$C$5="Male",Table!AR341,Table!BJ341)</f>
        <v>100.91620303491445</v>
      </c>
      <c r="Z341" s="49" t="e">
        <f t="shared" si="16"/>
        <v>#N/A</v>
      </c>
      <c r="AA341" s="49">
        <v>11.516011698000002</v>
      </c>
      <c r="AB341" s="49">
        <v>11.791967566000004</v>
      </c>
      <c r="AC341" s="49">
        <v>12.237039902000001</v>
      </c>
      <c r="AD341" s="49">
        <v>13.040112177999999</v>
      </c>
      <c r="AE341" s="49">
        <v>14.030522153999998</v>
      </c>
      <c r="AF341" s="49">
        <v>15.140430211999998</v>
      </c>
      <c r="AG341" s="49">
        <v>16.258190905999996</v>
      </c>
      <c r="AH341" s="49">
        <v>16.988477709999994</v>
      </c>
      <c r="AI341" s="49">
        <v>17.489901802000002</v>
      </c>
      <c r="AJ341" s="49">
        <v>87.483068399262578</v>
      </c>
      <c r="AK341" s="49">
        <v>88.319741731374222</v>
      </c>
      <c r="AL341" s="49">
        <v>89.626300624250362</v>
      </c>
      <c r="AM341" s="49">
        <v>91.859884492139514</v>
      </c>
      <c r="AN341" s="49">
        <v>94.417718906841003</v>
      </c>
      <c r="AO341" s="49">
        <v>97.058585614692845</v>
      </c>
      <c r="AP341" s="49">
        <v>99.508991121072555</v>
      </c>
      <c r="AQ341" s="49">
        <v>101.00980187177171</v>
      </c>
      <c r="AR341" s="49">
        <v>101.99853833365033</v>
      </c>
      <c r="AS341" s="53">
        <v>11.107761206853999</v>
      </c>
      <c r="AT341" s="53">
        <v>11.365049526104999</v>
      </c>
      <c r="AU341" s="53">
        <v>11.785154665950001</v>
      </c>
      <c r="AV341" s="53">
        <v>12.560241793103998</v>
      </c>
      <c r="AW341" s="53">
        <v>13.549043227732</v>
      </c>
      <c r="AX341" s="53">
        <v>14.705016757404</v>
      </c>
      <c r="AY341" s="53">
        <v>15.926154133541001</v>
      </c>
      <c r="AZ341" s="53">
        <v>16.757985836901</v>
      </c>
      <c r="BA341" s="53">
        <v>17.345904275908001</v>
      </c>
      <c r="BB341" s="53">
        <v>86.187705310226406</v>
      </c>
      <c r="BC341" s="53">
        <v>87.08724230368135</v>
      </c>
      <c r="BD341" s="53">
        <v>88.478812740058842</v>
      </c>
      <c r="BE341" s="53">
        <v>90.821387232414153</v>
      </c>
      <c r="BF341" s="53">
        <v>93.449419200027407</v>
      </c>
      <c r="BG341" s="53">
        <v>96.103821717109156</v>
      </c>
      <c r="BH341" s="53">
        <v>98.515230733092707</v>
      </c>
      <c r="BI341" s="53">
        <v>99.968437682326098</v>
      </c>
      <c r="BJ341" s="53">
        <v>100.91620303491445</v>
      </c>
    </row>
    <row r="342" spans="1:62">
      <c r="B342" s="54">
        <f t="shared" si="17"/>
        <v>1020</v>
      </c>
      <c r="C342" s="50">
        <v>34</v>
      </c>
      <c r="D342" s="52" t="e">
        <f>VLOOKUP(Table!C342,'Baby Growth Tracker'!$D$14:$E$99,2,FALSE)</f>
        <v>#N/A</v>
      </c>
      <c r="E342" s="49">
        <f>IF('Baby Growth Tracker'!$C$5="Male",Table!AA342,Table!AS342)</f>
        <v>11.118519910168599</v>
      </c>
      <c r="F342" s="49">
        <f>IF('Baby Growth Tracker'!$C$5="Male",Table!AB342,Table!AT342)</f>
        <v>11.376183892894499</v>
      </c>
      <c r="G342" s="49">
        <f>IF('Baby Growth Tracker'!$C$5="Male",Table!AC342,Table!AU342)</f>
        <v>11.796937290555</v>
      </c>
      <c r="H342" s="49">
        <f>IF('Baby Growth Tracker'!$C$5="Male",Table!AD342,Table!AV342)</f>
        <v>12.573336952593598</v>
      </c>
      <c r="I342" s="49">
        <f>IF('Baby Growth Tracker'!$C$5="Male",Table!AE342,Table!AW342)</f>
        <v>13.564039991358801</v>
      </c>
      <c r="J342" s="49">
        <f>IF('Baby Growth Tracker'!$C$5="Male",Table!AF342,Table!AX342)</f>
        <v>14.722572776263601</v>
      </c>
      <c r="K342" s="49">
        <f>IF('Baby Growth Tracker'!$C$5="Male",Table!AG342,Table!AY342)</f>
        <v>15.9468229631869</v>
      </c>
      <c r="L342" s="49">
        <f>IF('Baby Growth Tracker'!$C$5="Male",Table!AH342,Table!AZ342)</f>
        <v>16.781023710410899</v>
      </c>
      <c r="M342" s="49">
        <f>IF('Baby Growth Tracker'!$C$5="Male",Table!AI342,Table!BA342)</f>
        <v>17.370740905517202</v>
      </c>
      <c r="N342" s="49" t="e">
        <f t="shared" si="15"/>
        <v>#N/A</v>
      </c>
      <c r="O342" s="50">
        <v>34</v>
      </c>
      <c r="P342" s="52" t="e">
        <f>VLOOKUP(Table!O342,'Baby Growth Tracker'!$D$14:$F$99,3,FALSE)</f>
        <v>#N/A</v>
      </c>
      <c r="Q342" s="49">
        <f>IF('Baby Growth Tracker'!$C$5="Male",Table!AJ342,Table!BB342)</f>
        <v>86.24557445683422</v>
      </c>
      <c r="R342" s="49">
        <f>IF('Baby Growth Tracker'!$C$5="Male",Table!AK342,Table!BC342)</f>
        <v>87.145507928633293</v>
      </c>
      <c r="S342" s="49">
        <f>IF('Baby Growth Tracker'!$C$5="Male",Table!AL342,Table!BD342)</f>
        <v>88.537769006249789</v>
      </c>
      <c r="T342" s="49">
        <f>IF('Baby Growth Tracker'!$C$5="Male",Table!AM342,Table!BE342)</f>
        <v>90.88171612910709</v>
      </c>
      <c r="U342" s="49">
        <f>IF('Baby Growth Tracker'!$C$5="Male",Table!AN342,Table!BF342)</f>
        <v>93.511597426084663</v>
      </c>
      <c r="V342" s="49">
        <f>IF('Baby Growth Tracker'!$C$5="Male",Table!AO342,Table!BG342)</f>
        <v>96.168194738402264</v>
      </c>
      <c r="W342" s="49">
        <f>IF('Baby Growth Tracker'!$C$5="Male",Table!AP342,Table!BH342)</f>
        <v>98.581877949408579</v>
      </c>
      <c r="X342" s="49">
        <f>IF('Baby Growth Tracker'!$C$5="Male",Table!AQ342,Table!BI342)</f>
        <v>100.03658258464425</v>
      </c>
      <c r="Y342" s="49">
        <f>IF('Baby Growth Tracker'!$C$5="Male",Table!AR342,Table!BJ342)</f>
        <v>100.98537573869677</v>
      </c>
      <c r="Z342" s="49" t="e">
        <f t="shared" si="16"/>
        <v>#N/A</v>
      </c>
      <c r="AA342" s="49">
        <v>11.52754468</v>
      </c>
      <c r="AB342" s="49">
        <v>11.803689590000001</v>
      </c>
      <c r="AC342" s="49">
        <v>12.24911279</v>
      </c>
      <c r="AD342" s="49">
        <v>13.052965459999999</v>
      </c>
      <c r="AE342" s="49">
        <v>14.044607195000001</v>
      </c>
      <c r="AF342" s="49">
        <v>15.156260475</v>
      </c>
      <c r="AG342" s="49">
        <v>16.276178950000002</v>
      </c>
      <c r="AH342" s="49">
        <v>17.008096535</v>
      </c>
      <c r="AI342" s="49">
        <v>17.510742665000002</v>
      </c>
      <c r="AJ342" s="49">
        <v>87.546688900706542</v>
      </c>
      <c r="AK342" s="49">
        <v>88.383244739797277</v>
      </c>
      <c r="AL342" s="49">
        <v>89.68974704530892</v>
      </c>
      <c r="AM342" s="49">
        <v>91.92359489614438</v>
      </c>
      <c r="AN342" s="49">
        <v>94.482295562536905</v>
      </c>
      <c r="AO342" s="49">
        <v>97.124694451847844</v>
      </c>
      <c r="AP342" s="49">
        <v>99.577106347393226</v>
      </c>
      <c r="AQ342" s="49">
        <v>101.07942580282722</v>
      </c>
      <c r="AR342" s="49">
        <v>102.06927291338094</v>
      </c>
      <c r="AS342" s="53">
        <v>11.118519910168599</v>
      </c>
      <c r="AT342" s="53">
        <v>11.376183892894499</v>
      </c>
      <c r="AU342" s="53">
        <v>11.796937290555</v>
      </c>
      <c r="AV342" s="53">
        <v>12.573336952593598</v>
      </c>
      <c r="AW342" s="53">
        <v>13.564039991358801</v>
      </c>
      <c r="AX342" s="53">
        <v>14.722572776263601</v>
      </c>
      <c r="AY342" s="53">
        <v>15.9468229631869</v>
      </c>
      <c r="AZ342" s="53">
        <v>16.781023710410899</v>
      </c>
      <c r="BA342" s="53">
        <v>17.370740905517202</v>
      </c>
      <c r="BB342" s="53">
        <v>86.24557445683422</v>
      </c>
      <c r="BC342" s="53">
        <v>87.145507928633293</v>
      </c>
      <c r="BD342" s="53">
        <v>88.537769006249789</v>
      </c>
      <c r="BE342" s="53">
        <v>90.88171612910709</v>
      </c>
      <c r="BF342" s="53">
        <v>93.511597426084663</v>
      </c>
      <c r="BG342" s="53">
        <v>96.168194738402264</v>
      </c>
      <c r="BH342" s="53">
        <v>98.581877949408579</v>
      </c>
      <c r="BI342" s="53">
        <v>100.03658258464425</v>
      </c>
      <c r="BJ342" s="53">
        <v>100.98537573869677</v>
      </c>
    </row>
    <row r="343" spans="1:62">
      <c r="B343" s="54">
        <f t="shared" si="17"/>
        <v>1023</v>
      </c>
      <c r="C343" s="50">
        <v>34.1</v>
      </c>
      <c r="D343" s="52" t="e">
        <f>VLOOKUP(Table!C343,'Baby Growth Tracker'!$D$14:$E$99,2,FALSE)</f>
        <v>#N/A</v>
      </c>
      <c r="E343" s="49">
        <f>IF('Baby Growth Tracker'!$C$5="Male",Table!AA343,Table!AS343)</f>
        <v>11.129280254651739</v>
      </c>
      <c r="F343" s="49">
        <f>IF('Baby Growth Tracker'!$C$5="Male",Table!AB343,Table!AT343)</f>
        <v>11.387320313605048</v>
      </c>
      <c r="G343" s="49">
        <f>IF('Baby Growth Tracker'!$C$5="Male",Table!AC343,Table!AU343)</f>
        <v>11.808722667499501</v>
      </c>
      <c r="H343" s="49">
        <f>IF('Baby Growth Tracker'!$C$5="Male",Table!AD343,Table!AV343)</f>
        <v>12.586436262834239</v>
      </c>
      <c r="I343" s="49">
        <f>IF('Baby Growth Tracker'!$C$5="Male",Table!AE343,Table!AW343)</f>
        <v>13.57904298872292</v>
      </c>
      <c r="J343" s="49">
        <f>IF('Baby Growth Tracker'!$C$5="Male",Table!AF343,Table!AX343)</f>
        <v>14.740138083137241</v>
      </c>
      <c r="K343" s="49">
        <f>IF('Baby Growth Tracker'!$C$5="Male",Table!AG343,Table!AY343)</f>
        <v>15.967505320368209</v>
      </c>
      <c r="L343" s="49">
        <f>IF('Baby Growth Tracker'!$C$5="Male",Table!AH343,Table!AZ343)</f>
        <v>16.804078769869811</v>
      </c>
      <c r="M343" s="49">
        <f>IF('Baby Growth Tracker'!$C$5="Male",Table!AI343,Table!BA343)</f>
        <v>17.395597757965483</v>
      </c>
      <c r="N343" s="49" t="e">
        <f t="shared" si="15"/>
        <v>#N/A</v>
      </c>
      <c r="O343" s="50">
        <v>34.1</v>
      </c>
      <c r="P343" s="52" t="e">
        <f>VLOOKUP(Table!O343,'Baby Growth Tracker'!$D$14:$F$99,3,FALSE)</f>
        <v>#N/A</v>
      </c>
      <c r="Q343" s="49">
        <f>IF('Baby Growth Tracker'!$C$5="Male",Table!AJ343,Table!BB343)</f>
        <v>86.303274888216023</v>
      </c>
      <c r="R343" s="49">
        <f>IF('Baby Growth Tracker'!$C$5="Male",Table!AK343,Table!BC343)</f>
        <v>87.20360477413459</v>
      </c>
      <c r="S343" s="49">
        <f>IF('Baby Growth Tracker'!$C$5="Male",Table!AL343,Table!BD343)</f>
        <v>88.59655603648811</v>
      </c>
      <c r="T343" s="49">
        <f>IF('Baby Growth Tracker'!$C$5="Male",Table!AM343,Table!BE343)</f>
        <v>90.941874090718713</v>
      </c>
      <c r="U343" s="49">
        <f>IF('Baby Growth Tracker'!$C$5="Male",Table!AN343,Table!BF343)</f>
        <v>93.57360151817619</v>
      </c>
      <c r="V343" s="49">
        <f>IF('Baby Growth Tracker'!$C$5="Male",Table!AO343,Table!BG343)</f>
        <v>96.232389126085081</v>
      </c>
      <c r="W343" s="49">
        <f>IF('Baby Growth Tracker'!$C$5="Male",Table!AP343,Table!BH343)</f>
        <v>98.648341438186691</v>
      </c>
      <c r="X343" s="49">
        <f>IF('Baby Growth Tracker'!$C$5="Male",Table!AQ343,Table!BI343)</f>
        <v>100.10454026379497</v>
      </c>
      <c r="Y343" s="49">
        <f>IF('Baby Growth Tracker'!$C$5="Male",Table!AR343,Table!BJ343)</f>
        <v>101.05435877752761</v>
      </c>
      <c r="Z343" s="49" t="e">
        <f t="shared" si="16"/>
        <v>#N/A</v>
      </c>
      <c r="AA343" s="49">
        <v>11.539077662</v>
      </c>
      <c r="AB343" s="49">
        <v>11.815411614</v>
      </c>
      <c r="AC343" s="49">
        <v>12.261185678</v>
      </c>
      <c r="AD343" s="49">
        <v>13.065818741999999</v>
      </c>
      <c r="AE343" s="49">
        <v>14.058692236000001</v>
      </c>
      <c r="AF343" s="49">
        <v>15.172090738</v>
      </c>
      <c r="AG343" s="49">
        <v>16.294166994000001</v>
      </c>
      <c r="AH343" s="49">
        <v>17.027715359999998</v>
      </c>
      <c r="AI343" s="49">
        <v>17.531583528000002</v>
      </c>
      <c r="AJ343" s="49">
        <v>87.610255144452694</v>
      </c>
      <c r="AK343" s="49">
        <v>88.446691556559017</v>
      </c>
      <c r="AL343" s="49">
        <v>89.753133811052408</v>
      </c>
      <c r="AM343" s="49">
        <v>91.987238594390917</v>
      </c>
      <c r="AN343" s="49">
        <v>94.546795958483216</v>
      </c>
      <c r="AO343" s="49">
        <v>97.190715882407801</v>
      </c>
      <c r="AP343" s="49">
        <v>99.645123015064939</v>
      </c>
      <c r="AQ343" s="49">
        <v>101.14894410804942</v>
      </c>
      <c r="AR343" s="49">
        <v>102.13989715943289</v>
      </c>
      <c r="AS343" s="53">
        <v>11.129280254651739</v>
      </c>
      <c r="AT343" s="53">
        <v>11.387320313605048</v>
      </c>
      <c r="AU343" s="53">
        <v>11.808722667499501</v>
      </c>
      <c r="AV343" s="53">
        <v>12.586436262834239</v>
      </c>
      <c r="AW343" s="53">
        <v>13.57904298872292</v>
      </c>
      <c r="AX343" s="53">
        <v>14.740138083137241</v>
      </c>
      <c r="AY343" s="53">
        <v>15.967505320368209</v>
      </c>
      <c r="AZ343" s="53">
        <v>16.804078769869811</v>
      </c>
      <c r="BA343" s="53">
        <v>17.395597757965483</v>
      </c>
      <c r="BB343" s="53">
        <v>86.303274888216023</v>
      </c>
      <c r="BC343" s="53">
        <v>87.20360477413459</v>
      </c>
      <c r="BD343" s="53">
        <v>88.59655603648811</v>
      </c>
      <c r="BE343" s="53">
        <v>90.941874090718713</v>
      </c>
      <c r="BF343" s="53">
        <v>93.57360151817619</v>
      </c>
      <c r="BG343" s="53">
        <v>96.232389126085081</v>
      </c>
      <c r="BH343" s="53">
        <v>98.648341438186691</v>
      </c>
      <c r="BI343" s="53">
        <v>100.10454026379497</v>
      </c>
      <c r="BJ343" s="53">
        <v>101.05435877752761</v>
      </c>
    </row>
    <row r="344" spans="1:62">
      <c r="B344" s="54">
        <f t="shared" si="17"/>
        <v>1026</v>
      </c>
      <c r="C344" s="50">
        <v>34.200000000000003</v>
      </c>
      <c r="D344" s="52" t="e">
        <f>VLOOKUP(Table!C344,'Baby Growth Tracker'!$D$14:$E$99,2,FALSE)</f>
        <v>#N/A</v>
      </c>
      <c r="E344" s="49">
        <f>IF('Baby Growth Tracker'!$C$5="Male",Table!AA344,Table!AS344)</f>
        <v>11.140042076186566</v>
      </c>
      <c r="F344" s="49">
        <f>IF('Baby Growth Tracker'!$C$5="Male",Table!AB344,Table!AT344)</f>
        <v>11.398458582844544</v>
      </c>
      <c r="G344" s="49">
        <f>IF('Baby Growth Tracker'!$C$5="Male",Table!AC344,Table!AU344)</f>
        <v>11.820510521549551</v>
      </c>
      <c r="H344" s="49">
        <f>IF('Baby Growth Tracker'!$C$5="Male",Table!AD344,Table!AV344)</f>
        <v>12.599539308750815</v>
      </c>
      <c r="I344" s="49">
        <f>IF('Baby Growth Tracker'!$C$5="Male",Table!AE344,Table!AW344)</f>
        <v>13.594051596450628</v>
      </c>
      <c r="J344" s="49">
        <f>IF('Baby Growth Tracker'!$C$5="Male",Table!AF344,Table!AX344)</f>
        <v>14.757711749223517</v>
      </c>
      <c r="K344" s="49">
        <f>IF('Baby Growth Tracker'!$C$5="Male",Table!AG344,Table!AY344)</f>
        <v>15.988199852331388</v>
      </c>
      <c r="L344" s="49">
        <f>IF('Baby Growth Tracker'!$C$5="Male",Table!AH344,Table!AZ344)</f>
        <v>16.82714929668283</v>
      </c>
      <c r="M344" s="49">
        <f>IF('Baby Growth Tracker'!$C$5="Male",Table!AI344,Table!BA344)</f>
        <v>17.420472810968935</v>
      </c>
      <c r="N344" s="49" t="e">
        <f t="shared" si="15"/>
        <v>#N/A</v>
      </c>
      <c r="O344" s="50">
        <v>34.200000000000003</v>
      </c>
      <c r="P344" s="52" t="e">
        <f>VLOOKUP(Table!O344,'Baby Growth Tracker'!$D$14:$F$99,3,FALSE)</f>
        <v>#N/A</v>
      </c>
      <c r="Q344" s="49">
        <f>IF('Baby Growth Tracker'!$C$5="Male",Table!AJ344,Table!BB344)</f>
        <v>86.360823475894421</v>
      </c>
      <c r="R344" s="49">
        <f>IF('Baby Growth Tracker'!$C$5="Male",Table!AK344,Table!BC344)</f>
        <v>87.261549718130311</v>
      </c>
      <c r="S344" s="49">
        <f>IF('Baby Growth Tracker'!$C$5="Male",Table!AL344,Table!BD344)</f>
        <v>88.655190754369073</v>
      </c>
      <c r="T344" s="49">
        <f>IF('Baby Growth Tracker'!$C$5="Male",Table!AM344,Table!BE344)</f>
        <v>91.001878210757141</v>
      </c>
      <c r="U344" s="49">
        <f>IF('Baby Growth Tracker'!$C$5="Male",Table!AN344,Table!BF344)</f>
        <v>93.635448889698566</v>
      </c>
      <c r="V344" s="49">
        <f>IF('Baby Growth Tracker'!$C$5="Male",Table!AO344,Table!BG344)</f>
        <v>96.296422743518633</v>
      </c>
      <c r="W344" s="49">
        <f>IF('Baby Growth Tracker'!$C$5="Male",Table!AP344,Table!BH344)</f>
        <v>98.714639572180829</v>
      </c>
      <c r="X344" s="49">
        <f>IF('Baby Growth Tracker'!$C$5="Male",Table!AQ344,Table!BI344)</f>
        <v>100.17232944209502</v>
      </c>
      <c r="Y344" s="49">
        <f>IF('Baby Growth Tracker'!$C$5="Male",Table!AR344,Table!BJ344)</f>
        <v>101.1231711179021</v>
      </c>
      <c r="Z344" s="49" t="e">
        <f t="shared" si="16"/>
        <v>#N/A</v>
      </c>
      <c r="AA344" s="49">
        <v>11.550610644000001</v>
      </c>
      <c r="AB344" s="49">
        <v>11.827133637999999</v>
      </c>
      <c r="AC344" s="49">
        <v>12.273258566000001</v>
      </c>
      <c r="AD344" s="49">
        <v>13.078672023999999</v>
      </c>
      <c r="AE344" s="49">
        <v>14.072777277</v>
      </c>
      <c r="AF344" s="49">
        <v>15.187921000999999</v>
      </c>
      <c r="AG344" s="49">
        <v>16.312155038</v>
      </c>
      <c r="AH344" s="49">
        <v>17.047334184999997</v>
      </c>
      <c r="AI344" s="49">
        <v>17.552424391000002</v>
      </c>
      <c r="AJ344" s="49">
        <v>87.673772556270805</v>
      </c>
      <c r="AK344" s="49">
        <v>88.510087800825588</v>
      </c>
      <c r="AL344" s="49">
        <v>89.816466887012339</v>
      </c>
      <c r="AM344" s="49">
        <v>92.050822257454954</v>
      </c>
      <c r="AN344" s="49">
        <v>94.611227720654895</v>
      </c>
      <c r="AO344" s="49">
        <v>97.256658647032225</v>
      </c>
      <c r="AP344" s="49">
        <v>99.713050979952598</v>
      </c>
      <c r="AQ344" s="49">
        <v>101.21836735002165</v>
      </c>
      <c r="AR344" s="49">
        <v>102.21042210517403</v>
      </c>
      <c r="AS344" s="53">
        <v>11.140042076186566</v>
      </c>
      <c r="AT344" s="53">
        <v>11.398458582844544</v>
      </c>
      <c r="AU344" s="53">
        <v>11.820510521549551</v>
      </c>
      <c r="AV344" s="53">
        <v>12.599539308750815</v>
      </c>
      <c r="AW344" s="53">
        <v>13.594051596450628</v>
      </c>
      <c r="AX344" s="53">
        <v>14.757711749223517</v>
      </c>
      <c r="AY344" s="53">
        <v>15.988199852331388</v>
      </c>
      <c r="AZ344" s="53">
        <v>16.82714929668283</v>
      </c>
      <c r="BA344" s="53">
        <v>17.420472810968935</v>
      </c>
      <c r="BB344" s="53">
        <v>86.360823475894421</v>
      </c>
      <c r="BC344" s="53">
        <v>87.261549718130311</v>
      </c>
      <c r="BD344" s="53">
        <v>88.655190754369073</v>
      </c>
      <c r="BE344" s="53">
        <v>91.001878210757141</v>
      </c>
      <c r="BF344" s="53">
        <v>93.635448889698566</v>
      </c>
      <c r="BG344" s="53">
        <v>96.296422743518633</v>
      </c>
      <c r="BH344" s="53">
        <v>98.714639572180829</v>
      </c>
      <c r="BI344" s="53">
        <v>100.17232944209502</v>
      </c>
      <c r="BJ344" s="53">
        <v>101.1231711179021</v>
      </c>
    </row>
    <row r="345" spans="1:62">
      <c r="B345" s="54">
        <f t="shared" si="17"/>
        <v>1029</v>
      </c>
      <c r="C345" s="50">
        <v>34.299999999999997</v>
      </c>
      <c r="D345" s="52" t="e">
        <f>VLOOKUP(Table!C345,'Baby Growth Tracker'!$D$14:$E$99,2,FALSE)</f>
        <v>#N/A</v>
      </c>
      <c r="E345" s="49">
        <f>IF('Baby Growth Tracker'!$C$5="Male",Table!AA345,Table!AS345)</f>
        <v>11.150805227067909</v>
      </c>
      <c r="F345" s="49">
        <f>IF('Baby Growth Tracker'!$C$5="Male",Table!AB345,Table!AT345)</f>
        <v>11.40959851576009</v>
      </c>
      <c r="G345" s="49">
        <f>IF('Baby Growth Tracker'!$C$5="Male",Table!AC345,Table!AU345)</f>
        <v>11.832300604994597</v>
      </c>
      <c r="H345" s="49">
        <f>IF('Baby Growth Tracker'!$C$5="Male",Table!AD345,Table!AV345)</f>
        <v>12.612645716775734</v>
      </c>
      <c r="I345" s="49">
        <f>IF('Baby Growth Tracker'!$C$5="Male",Table!AE345,Table!AW345)</f>
        <v>13.609065253505566</v>
      </c>
      <c r="J345" s="49">
        <f>IF('Baby Growth Tracker'!$C$5="Male",Table!AF345,Table!AX345)</f>
        <v>14.775292938601165</v>
      </c>
      <c r="K345" s="49">
        <f>IF('Baby Growth Tracker'!$C$5="Male",Table!AG345,Table!AY345)</f>
        <v>16.008905341598251</v>
      </c>
      <c r="L345" s="49">
        <f>IF('Baby Growth Tracker'!$C$5="Male",Table!AH345,Table!AZ345)</f>
        <v>16.850233744114547</v>
      </c>
      <c r="M345" s="49">
        <f>IF('Baby Growth Tracker'!$C$5="Male",Table!AI345,Table!BA345)</f>
        <v>17.445364244472042</v>
      </c>
      <c r="N345" s="49" t="e">
        <f t="shared" si="15"/>
        <v>#N/A</v>
      </c>
      <c r="O345" s="50">
        <v>34.299999999999997</v>
      </c>
      <c r="P345" s="52" t="e">
        <f>VLOOKUP(Table!O345,'Baby Growth Tracker'!$D$14:$F$99,3,FALSE)</f>
        <v>#N/A</v>
      </c>
      <c r="Q345" s="49">
        <f>IF('Baby Growth Tracker'!$C$5="Male",Table!AJ345,Table!BB345)</f>
        <v>86.418235404239752</v>
      </c>
      <c r="R345" s="49">
        <f>IF('Baby Growth Tracker'!$C$5="Male",Table!AK345,Table!BC345)</f>
        <v>87.319357950771007</v>
      </c>
      <c r="S345" s="49">
        <f>IF('Baby Growth Tracker'!$C$5="Male",Table!AL345,Table!BD345)</f>
        <v>88.713688391128414</v>
      </c>
      <c r="T345" s="49">
        <f>IF('Baby Growth Tracker'!$C$5="Male",Table!AM345,Table!BE345)</f>
        <v>91.061743873379697</v>
      </c>
      <c r="U345" s="49">
        <f>IF('Baby Growth Tracker'!$C$5="Male",Table!AN345,Table!BF345)</f>
        <v>93.697155212708708</v>
      </c>
      <c r="V345" s="49">
        <f>IF('Baby Growth Tracker'!$C$5="Male",Table!AO345,Table!BG345)</f>
        <v>96.360311667727856</v>
      </c>
      <c r="W345" s="49">
        <f>IF('Baby Growth Tracker'!$C$5="Male",Table!AP345,Table!BH345)</f>
        <v>98.780788886869374</v>
      </c>
      <c r="X345" s="49">
        <f>IF('Baby Growth Tracker'!$C$5="Male",Table!AQ345,Table!BI345)</f>
        <v>100.23996696962946</v>
      </c>
      <c r="Y345" s="49">
        <f>IF('Baby Growth Tracker'!$C$5="Male",Table!AR345,Table!BJ345)</f>
        <v>101.19182982966588</v>
      </c>
      <c r="Z345" s="49" t="e">
        <f t="shared" si="16"/>
        <v>#N/A</v>
      </c>
      <c r="AA345" s="49">
        <v>11.562143626000001</v>
      </c>
      <c r="AB345" s="49">
        <v>11.838855661999999</v>
      </c>
      <c r="AC345" s="49">
        <v>12.285331454000001</v>
      </c>
      <c r="AD345" s="49">
        <v>13.091525305999999</v>
      </c>
      <c r="AE345" s="49">
        <v>14.086862318</v>
      </c>
      <c r="AF345" s="49">
        <v>15.203751263999999</v>
      </c>
      <c r="AG345" s="49">
        <v>16.330143081999999</v>
      </c>
      <c r="AH345" s="49">
        <v>17.066953009999995</v>
      </c>
      <c r="AI345" s="49">
        <v>17.573265254000002</v>
      </c>
      <c r="AJ345" s="49">
        <v>87.737246019353677</v>
      </c>
      <c r="AK345" s="49">
        <v>88.573438529846499</v>
      </c>
      <c r="AL345" s="49">
        <v>89.879751642167065</v>
      </c>
      <c r="AM345" s="49">
        <v>92.114351888854742</v>
      </c>
      <c r="AN345" s="49">
        <v>94.675597712429408</v>
      </c>
      <c r="AO345" s="49">
        <v>97.322530612314665</v>
      </c>
      <c r="AP345" s="49">
        <v>99.780899112334609</v>
      </c>
      <c r="AQ345" s="49">
        <v>101.28770503506891</v>
      </c>
      <c r="AR345" s="49">
        <v>102.28085768063545</v>
      </c>
      <c r="AS345" s="53">
        <v>11.150805227067909</v>
      </c>
      <c r="AT345" s="53">
        <v>11.40959851576009</v>
      </c>
      <c r="AU345" s="53">
        <v>11.832300604994597</v>
      </c>
      <c r="AV345" s="53">
        <v>12.612645716775734</v>
      </c>
      <c r="AW345" s="53">
        <v>13.609065253505566</v>
      </c>
      <c r="AX345" s="53">
        <v>14.775292938601165</v>
      </c>
      <c r="AY345" s="53">
        <v>16.008905341598251</v>
      </c>
      <c r="AZ345" s="53">
        <v>16.850233744114547</v>
      </c>
      <c r="BA345" s="53">
        <v>17.445364244472042</v>
      </c>
      <c r="BB345" s="53">
        <v>86.418235404239752</v>
      </c>
      <c r="BC345" s="53">
        <v>87.319357950771007</v>
      </c>
      <c r="BD345" s="53">
        <v>88.713688391128414</v>
      </c>
      <c r="BE345" s="53">
        <v>91.061743873379697</v>
      </c>
      <c r="BF345" s="53">
        <v>93.697155212708708</v>
      </c>
      <c r="BG345" s="53">
        <v>96.360311667727856</v>
      </c>
      <c r="BH345" s="53">
        <v>98.780788886869374</v>
      </c>
      <c r="BI345" s="53">
        <v>100.23996696962946</v>
      </c>
      <c r="BJ345" s="53">
        <v>101.19182982966588</v>
      </c>
    </row>
    <row r="346" spans="1:62">
      <c r="A346" s="49" t="s">
        <v>11</v>
      </c>
      <c r="B346" s="54">
        <f t="shared" si="17"/>
        <v>1032</v>
      </c>
      <c r="C346" s="50">
        <v>34.4</v>
      </c>
      <c r="D346" s="52" t="e">
        <f>VLOOKUP(Table!C346,'Baby Growth Tracker'!$D$14:$E$99,2,FALSE)</f>
        <v>#N/A</v>
      </c>
      <c r="E346" s="49">
        <f>IF('Baby Growth Tracker'!$C$5="Male",Table!AA346,Table!AS346)</f>
        <v>11.161569574361119</v>
      </c>
      <c r="F346" s="49">
        <f>IF('Baby Growth Tracker'!$C$5="Male",Table!AB346,Table!AT346)</f>
        <v>11.420739945984081</v>
      </c>
      <c r="G346" s="49">
        <f>IF('Baby Growth Tracker'!$C$5="Male",Table!AC346,Table!AU346)</f>
        <v>11.844092694895137</v>
      </c>
      <c r="H346" s="49">
        <f>IF('Baby Growth Tracker'!$C$5="Male",Table!AD346,Table!AV346)</f>
        <v>12.625755150698161</v>
      </c>
      <c r="I346" s="49">
        <f>IF('Baby Growth Tracker'!$C$5="Male",Table!AE346,Table!AW346)</f>
        <v>13.624083454955009</v>
      </c>
      <c r="J346" s="49">
        <f>IF('Baby Growth Tracker'!$C$5="Male",Table!AF346,Table!AX346)</f>
        <v>14.792880898941048</v>
      </c>
      <c r="K346" s="49">
        <f>IF('Baby Growth Tracker'!$C$5="Male",Table!AG346,Table!AY346)</f>
        <v>16.029620692438424</v>
      </c>
      <c r="L346" s="49">
        <f>IF('Baby Growth Tracker'!$C$5="Male",Table!AH346,Table!AZ346)</f>
        <v>16.873330720103091</v>
      </c>
      <c r="M346" s="49">
        <f>IF('Baby Growth Tracker'!$C$5="Male",Table!AI346,Table!BA346)</f>
        <v>17.470270420424839</v>
      </c>
      <c r="N346" s="49" t="e">
        <f t="shared" si="15"/>
        <v>#N/A</v>
      </c>
      <c r="O346" s="50">
        <v>34.4</v>
      </c>
      <c r="P346" s="52" t="e">
        <f>VLOOKUP(Table!O346,'Baby Growth Tracker'!$D$14:$F$99,3,FALSE)</f>
        <v>#N/A</v>
      </c>
      <c r="Q346" s="49">
        <f>IF('Baby Growth Tracker'!$C$5="Male",Table!AJ346,Table!BB346)</f>
        <v>86.475524339185327</v>
      </c>
      <c r="R346" s="49">
        <f>IF('Baby Growth Tracker'!$C$5="Male",Table!AK346,Table!BC346)</f>
        <v>87.377043143192196</v>
      </c>
      <c r="S346" s="49">
        <f>IF('Baby Growth Tracker'!$C$5="Male",Table!AL346,Table!BD346)</f>
        <v>88.772062654878297</v>
      </c>
      <c r="T346" s="49">
        <f>IF('Baby Growth Tracker'!$C$5="Male",Table!AM346,Table!BE346)</f>
        <v>91.121484924327973</v>
      </c>
      <c r="U346" s="49">
        <f>IF('Baby Growth Tracker'!$C$5="Male",Table!AN346,Table!BF346)</f>
        <v>93.758734592057834</v>
      </c>
      <c r="V346" s="49">
        <f>IF('Baby Growth Tracker'!$C$5="Male",Table!AO346,Table!BG346)</f>
        <v>96.424070368035188</v>
      </c>
      <c r="W346" s="49">
        <f>IF('Baby Growth Tracker'!$C$5="Male",Table!AP346,Table!BH346)</f>
        <v>98.846804264182893</v>
      </c>
      <c r="X346" s="49">
        <f>IF('Baby Growth Tracker'!$C$5="Male",Table!AQ346,Table!BI346)</f>
        <v>100.30746801147485</v>
      </c>
      <c r="Y346" s="49">
        <f>IF('Baby Growth Tracker'!$C$5="Male",Table!AR346,Table!BJ346)</f>
        <v>101.26035027568003</v>
      </c>
      <c r="Z346" s="49" t="e">
        <f t="shared" si="16"/>
        <v>#N/A</v>
      </c>
      <c r="AA346" s="49">
        <v>11.573676608000001</v>
      </c>
      <c r="AB346" s="49">
        <v>11.850577685999998</v>
      </c>
      <c r="AC346" s="49">
        <v>12.297404342000002</v>
      </c>
      <c r="AD346" s="49">
        <v>13.104378587999999</v>
      </c>
      <c r="AE346" s="49">
        <v>14.100947358999999</v>
      </c>
      <c r="AF346" s="49">
        <v>15.219581526999999</v>
      </c>
      <c r="AG346" s="49">
        <v>16.348131125999998</v>
      </c>
      <c r="AH346" s="49">
        <v>17.086571834999994</v>
      </c>
      <c r="AI346" s="49">
        <v>17.594106117000003</v>
      </c>
      <c r="AJ346" s="49">
        <v>87.800679928574837</v>
      </c>
      <c r="AK346" s="49">
        <v>88.636748295146319</v>
      </c>
      <c r="AL346" s="49">
        <v>89.942992908597105</v>
      </c>
      <c r="AM346" s="49">
        <v>92.177832891756694</v>
      </c>
      <c r="AN346" s="49">
        <v>94.739912110846461</v>
      </c>
      <c r="AO346" s="49">
        <v>97.388338858189314</v>
      </c>
      <c r="AP346" s="49">
        <v>99.848675395461527</v>
      </c>
      <c r="AQ346" s="49">
        <v>101.35696571888369</v>
      </c>
      <c r="AR346" s="49">
        <v>102.35121282284511</v>
      </c>
      <c r="AS346" s="53">
        <v>11.161569574361119</v>
      </c>
      <c r="AT346" s="53">
        <v>11.420739945984081</v>
      </c>
      <c r="AU346" s="53">
        <v>11.844092694895137</v>
      </c>
      <c r="AV346" s="53">
        <v>12.625755150698161</v>
      </c>
      <c r="AW346" s="53">
        <v>13.624083454955009</v>
      </c>
      <c r="AX346" s="53">
        <v>14.792880898941048</v>
      </c>
      <c r="AY346" s="53">
        <v>16.029620692438424</v>
      </c>
      <c r="AZ346" s="53">
        <v>16.873330720103091</v>
      </c>
      <c r="BA346" s="53">
        <v>17.470270420424839</v>
      </c>
      <c r="BB346" s="53">
        <v>86.475524339185327</v>
      </c>
      <c r="BC346" s="53">
        <v>87.377043143192196</v>
      </c>
      <c r="BD346" s="53">
        <v>88.772062654878297</v>
      </c>
      <c r="BE346" s="53">
        <v>91.121484924327973</v>
      </c>
      <c r="BF346" s="53">
        <v>93.758734592057834</v>
      </c>
      <c r="BG346" s="53">
        <v>96.424070368035188</v>
      </c>
      <c r="BH346" s="53">
        <v>98.846804264182893</v>
      </c>
      <c r="BI346" s="53">
        <v>100.30746801147485</v>
      </c>
      <c r="BJ346" s="53">
        <v>101.26035027568003</v>
      </c>
    </row>
    <row r="347" spans="1:62">
      <c r="B347" s="54">
        <f t="shared" si="17"/>
        <v>1035</v>
      </c>
      <c r="C347" s="50">
        <v>34.5</v>
      </c>
      <c r="D347" s="52" t="e">
        <f>VLOOKUP(Table!C347,'Baby Growth Tracker'!$D$14:$E$99,2,FALSE)</f>
        <v>#N/A</v>
      </c>
      <c r="E347" s="49">
        <f>IF('Baby Growth Tracker'!$C$5="Male",Table!AA347,Table!AS347)</f>
        <v>11.172247779999999</v>
      </c>
      <c r="F347" s="49">
        <f>IF('Baby Growth Tracker'!$C$5="Male",Table!AB347,Table!AT347)</f>
        <v>11.431773570000001</v>
      </c>
      <c r="G347" s="49">
        <f>IF('Baby Growth Tracker'!$C$5="Male",Table!AC347,Table!AU347)</f>
        <v>11.855740320000001</v>
      </c>
      <c r="H347" s="49">
        <f>IF('Baby Growth Tracker'!$C$5="Male",Table!AD347,Table!AV347)</f>
        <v>12.638646720000001</v>
      </c>
      <c r="I347" s="49">
        <f>IF('Baby Growth Tracker'!$C$5="Male",Table!AE347,Table!AW347)</f>
        <v>13.63877446</v>
      </c>
      <c r="J347" s="49">
        <f>IF('Baby Growth Tracker'!$C$5="Male",Table!AF347,Table!AX347)</f>
        <v>14.809981349999999</v>
      </c>
      <c r="K347" s="49">
        <f>IF('Baby Growth Tracker'!$C$5="Male",Table!AG347,Table!AY347)</f>
        <v>16.049626010000001</v>
      </c>
      <c r="L347" s="49">
        <f>IF('Baby Growth Tracker'!$C$5="Male",Table!AH347,Table!AZ347)</f>
        <v>16.895525639999999</v>
      </c>
      <c r="M347" s="49">
        <f>IF('Baby Growth Tracker'!$C$5="Male",Table!AI347,Table!BA347)</f>
        <v>17.494115140000002</v>
      </c>
      <c r="N347" s="49" t="e">
        <f t="shared" si="15"/>
        <v>#N/A</v>
      </c>
      <c r="O347" s="50">
        <v>34.5</v>
      </c>
      <c r="P347" s="52" t="e">
        <f>VLOOKUP(Table!O347,'Baby Growth Tracker'!$D$14:$F$99,3,FALSE)</f>
        <v>#N/A</v>
      </c>
      <c r="Q347" s="49">
        <f>IF('Baby Growth Tracker'!$C$5="Male",Table!AJ347,Table!BB347)</f>
        <v>86.541668798913491</v>
      </c>
      <c r="R347" s="49">
        <f>IF('Baby Growth Tracker'!$C$5="Male",Table!AK347,Table!BC347)</f>
        <v>87.443587231418789</v>
      </c>
      <c r="S347" s="49">
        <f>IF('Baby Growth Tracker'!$C$5="Male",Table!AL347,Table!BD347)</f>
        <v>88.83931977530932</v>
      </c>
      <c r="T347" s="49">
        <f>IF('Baby Growth Tracker'!$C$5="Male",Table!AM347,Table!BE347)</f>
        <v>91.190198015824762</v>
      </c>
      <c r="U347" s="49">
        <f>IF('Baby Growth Tracker'!$C$5="Male",Table!AN347,Table!BF347)</f>
        <v>93.829453915000002</v>
      </c>
      <c r="V347" s="49">
        <f>IF('Baby Growth Tracker'!$C$5="Male",Table!AO347,Table!BG347)</f>
        <v>96.497205189279143</v>
      </c>
      <c r="W347" s="49">
        <f>IF('Baby Growth Tracker'!$C$5="Male",Table!AP347,Table!BH347)</f>
        <v>98.922463132498251</v>
      </c>
      <c r="X347" s="49">
        <f>IF('Baby Growth Tracker'!$C$5="Male",Table!AQ347,Table!BI347)</f>
        <v>100.38479602293188</v>
      </c>
      <c r="Y347" s="49">
        <f>IF('Baby Growth Tracker'!$C$5="Male",Table!AR347,Table!BJ347)</f>
        <v>101.33882585566806</v>
      </c>
      <c r="Z347" s="49" t="e">
        <f t="shared" si="16"/>
        <v>#N/A</v>
      </c>
      <c r="AA347" s="49">
        <v>11.58520959</v>
      </c>
      <c r="AB347" s="49">
        <v>11.86229971</v>
      </c>
      <c r="AC347" s="49">
        <v>12.309477230000001</v>
      </c>
      <c r="AD347" s="49">
        <v>13.117231869999999</v>
      </c>
      <c r="AE347" s="49">
        <v>14.1150324</v>
      </c>
      <c r="AF347" s="49">
        <v>15.235411790000001</v>
      </c>
      <c r="AG347" s="49">
        <v>16.366119170000001</v>
      </c>
      <c r="AH347" s="49">
        <v>17.106190659999999</v>
      </c>
      <c r="AI347" s="49">
        <v>17.614946979999999</v>
      </c>
      <c r="AJ347" s="49">
        <v>87.866961715839139</v>
      </c>
      <c r="AK347" s="49">
        <v>88.703007448364787</v>
      </c>
      <c r="AL347" s="49">
        <v>90.009365363204438</v>
      </c>
      <c r="AM347" s="49">
        <v>92.24481514650212</v>
      </c>
      <c r="AN347" s="49">
        <v>94.808229230999999</v>
      </c>
      <c r="AO347" s="49">
        <v>97.458734901424577</v>
      </c>
      <c r="AP347" s="49">
        <v>99.921624824954819</v>
      </c>
      <c r="AQ347" s="49">
        <v>101.43177049143671</v>
      </c>
      <c r="AR347" s="49">
        <v>102.4273591591809</v>
      </c>
      <c r="AS347" s="53">
        <v>11.172247779999999</v>
      </c>
      <c r="AT347" s="53">
        <v>11.431773570000001</v>
      </c>
      <c r="AU347" s="53">
        <v>11.855740320000001</v>
      </c>
      <c r="AV347" s="53">
        <v>12.638646720000001</v>
      </c>
      <c r="AW347" s="53">
        <v>13.63877446</v>
      </c>
      <c r="AX347" s="53">
        <v>14.809981349999999</v>
      </c>
      <c r="AY347" s="53">
        <v>16.049626010000001</v>
      </c>
      <c r="AZ347" s="53">
        <v>16.895525639999999</v>
      </c>
      <c r="BA347" s="53">
        <v>17.494115140000002</v>
      </c>
      <c r="BB347" s="53">
        <v>86.541668798913491</v>
      </c>
      <c r="BC347" s="53">
        <v>87.443587231418789</v>
      </c>
      <c r="BD347" s="53">
        <v>88.83931977530932</v>
      </c>
      <c r="BE347" s="53">
        <v>91.190198015824762</v>
      </c>
      <c r="BF347" s="53">
        <v>93.829453915000002</v>
      </c>
      <c r="BG347" s="53">
        <v>96.497205189279143</v>
      </c>
      <c r="BH347" s="53">
        <v>98.922463132498251</v>
      </c>
      <c r="BI347" s="53">
        <v>100.38479602293188</v>
      </c>
      <c r="BJ347" s="53">
        <v>101.33882585566806</v>
      </c>
    </row>
    <row r="348" spans="1:62">
      <c r="B348" s="54">
        <f t="shared" si="17"/>
        <v>1038</v>
      </c>
      <c r="C348" s="50">
        <v>34.6</v>
      </c>
      <c r="D348" s="52" t="e">
        <f>VLOOKUP(Table!C348,'Baby Growth Tracker'!$D$14:$E$99,2,FALSE)</f>
        <v>#N/A</v>
      </c>
      <c r="E348" s="49">
        <f>IF('Baby Growth Tracker'!$C$5="Male",Table!AA348,Table!AS348)</f>
        <v>11.183022894999999</v>
      </c>
      <c r="F348" s="49">
        <f>IF('Baby Growth Tracker'!$C$5="Male",Table!AB348,Table!AT348)</f>
        <v>11.442928476000001</v>
      </c>
      <c r="G348" s="49">
        <f>IF('Baby Growth Tracker'!$C$5="Male",Table!AC348,Table!AU348)</f>
        <v>11.867550468000001</v>
      </c>
      <c r="H348" s="49">
        <f>IF('Baby Growth Tracker'!$C$5="Male",Table!AD348,Table!AV348)</f>
        <v>12.651783387</v>
      </c>
      <c r="I348" s="49">
        <f>IF('Baby Growth Tracker'!$C$5="Male",Table!AE348,Table!AW348)</f>
        <v>13.653833561000001</v>
      </c>
      <c r="J348" s="49">
        <f>IF('Baby Growth Tracker'!$C$5="Male",Table!AF348,Table!AX348)</f>
        <v>14.827630248999998</v>
      </c>
      <c r="K348" s="49">
        <f>IF('Baby Growth Tracker'!$C$5="Male",Table!AG348,Table!AY348)</f>
        <v>16.070430115000001</v>
      </c>
      <c r="L348" s="49">
        <f>IF('Baby Growth Tracker'!$C$5="Male",Table!AH348,Table!AZ348)</f>
        <v>16.918735373000001</v>
      </c>
      <c r="M348" s="49">
        <f>IF('Baby Growth Tracker'!$C$5="Male",Table!AI348,Table!BA348)</f>
        <v>17.519153998</v>
      </c>
      <c r="N348" s="49" t="e">
        <f t="shared" si="15"/>
        <v>#N/A</v>
      </c>
      <c r="O348" s="50">
        <v>34.6</v>
      </c>
      <c r="P348" s="52" t="e">
        <f>VLOOKUP(Table!O348,'Baby Growth Tracker'!$D$14:$F$99,3,FALSE)</f>
        <v>#N/A</v>
      </c>
      <c r="Q348" s="49">
        <f>IF('Baby Growth Tracker'!$C$5="Male",Table!AJ348,Table!BB348)</f>
        <v>86.597850793261244</v>
      </c>
      <c r="R348" s="49">
        <f>IF('Baby Growth Tracker'!$C$5="Male",Table!AK348,Table!BC348)</f>
        <v>87.500165061864294</v>
      </c>
      <c r="S348" s="49">
        <f>IF('Baby Growth Tracker'!$C$5="Male",Table!AL348,Table!BD348)</f>
        <v>88.896583681974064</v>
      </c>
      <c r="T348" s="49">
        <f>IF('Baby Growth Tracker'!$C$5="Male",Table!AM348,Table!BE348)</f>
        <v>91.24881756170447</v>
      </c>
      <c r="U348" s="49">
        <f>IF('Baby Growth Tracker'!$C$5="Male",Table!AN348,Table!BF348)</f>
        <v>93.8898908014</v>
      </c>
      <c r="V348" s="49">
        <f>IF('Baby Growth Tracker'!$C$5="Male",Table!AO348,Table!BG348)</f>
        <v>96.559791874469397</v>
      </c>
      <c r="W348" s="49">
        <f>IF('Baby Growth Tracker'!$C$5="Male",Table!AP348,Table!BH348)</f>
        <v>98.98727307343654</v>
      </c>
      <c r="X348" s="49">
        <f>IF('Baby Growth Tracker'!$C$5="Male",Table!AQ348,Table!BI348)</f>
        <v>100.45106869357582</v>
      </c>
      <c r="Y348" s="49">
        <f>IF('Baby Growth Tracker'!$C$5="Male",Table!AR348,Table!BJ348)</f>
        <v>101.40610190993547</v>
      </c>
      <c r="Z348" s="49" t="e">
        <f t="shared" si="16"/>
        <v>#N/A</v>
      </c>
      <c r="AA348" s="49">
        <v>11.596825773999999</v>
      </c>
      <c r="AB348" s="49">
        <v>11.874115382999999</v>
      </c>
      <c r="AC348" s="49">
        <v>12.321661028000001</v>
      </c>
      <c r="AD348" s="49">
        <v>13.13022934</v>
      </c>
      <c r="AE348" s="49">
        <v>14.129308778</v>
      </c>
      <c r="AF348" s="49">
        <v>15.251498521</v>
      </c>
      <c r="AG348" s="49">
        <v>16.384447746999999</v>
      </c>
      <c r="AH348" s="49">
        <v>17.126217726</v>
      </c>
      <c r="AI348" s="49">
        <v>17.636249451999998</v>
      </c>
      <c r="AJ348" s="49">
        <v>87.930039640304912</v>
      </c>
      <c r="AK348" s="49">
        <v>88.765948540174776</v>
      </c>
      <c r="AL348" s="49">
        <v>90.072215231112324</v>
      </c>
      <c r="AM348" s="49">
        <v>92.307858492923643</v>
      </c>
      <c r="AN348" s="49">
        <v>94.872043289199993</v>
      </c>
      <c r="AO348" s="49">
        <v>97.52396967262915</v>
      </c>
      <c r="AP348" s="49">
        <v>99.988754464785941</v>
      </c>
      <c r="AQ348" s="49">
        <v>101.5003381641592</v>
      </c>
      <c r="AR348" s="49">
        <v>102.49699040212479</v>
      </c>
      <c r="AS348" s="53">
        <v>11.183022894999999</v>
      </c>
      <c r="AT348" s="53">
        <v>11.442928476000001</v>
      </c>
      <c r="AU348" s="53">
        <v>11.867550468000001</v>
      </c>
      <c r="AV348" s="53">
        <v>12.651783387</v>
      </c>
      <c r="AW348" s="53">
        <v>13.653833561000001</v>
      </c>
      <c r="AX348" s="53">
        <v>14.827630248999998</v>
      </c>
      <c r="AY348" s="53">
        <v>16.070430115000001</v>
      </c>
      <c r="AZ348" s="53">
        <v>16.918735373000001</v>
      </c>
      <c r="BA348" s="53">
        <v>17.519153998</v>
      </c>
      <c r="BB348" s="53">
        <v>86.597850793261244</v>
      </c>
      <c r="BC348" s="53">
        <v>87.500165061864294</v>
      </c>
      <c r="BD348" s="53">
        <v>88.896583681974064</v>
      </c>
      <c r="BE348" s="53">
        <v>91.24881756170447</v>
      </c>
      <c r="BF348" s="53">
        <v>93.8898908014</v>
      </c>
      <c r="BG348" s="53">
        <v>96.559791874469397</v>
      </c>
      <c r="BH348" s="53">
        <v>98.98727307343654</v>
      </c>
      <c r="BI348" s="53">
        <v>100.45106869357582</v>
      </c>
      <c r="BJ348" s="53">
        <v>101.40610190993547</v>
      </c>
    </row>
    <row r="349" spans="1:62">
      <c r="B349" s="54">
        <f t="shared" si="17"/>
        <v>1041</v>
      </c>
      <c r="C349" s="50">
        <v>34.700000000000003</v>
      </c>
      <c r="D349" s="52" t="e">
        <f>VLOOKUP(Table!C349,'Baby Growth Tracker'!$D$14:$E$99,2,FALSE)</f>
        <v>#N/A</v>
      </c>
      <c r="E349" s="49">
        <f>IF('Baby Growth Tracker'!$C$5="Male",Table!AA349,Table!AS349)</f>
        <v>11.19379801</v>
      </c>
      <c r="F349" s="49">
        <f>IF('Baby Growth Tracker'!$C$5="Male",Table!AB349,Table!AT349)</f>
        <v>11.454083382</v>
      </c>
      <c r="G349" s="49">
        <f>IF('Baby Growth Tracker'!$C$5="Male",Table!AC349,Table!AU349)</f>
        <v>11.879360616000001</v>
      </c>
      <c r="H349" s="49">
        <f>IF('Baby Growth Tracker'!$C$5="Male",Table!AD349,Table!AV349)</f>
        <v>12.664920054000001</v>
      </c>
      <c r="I349" s="49">
        <f>IF('Baby Growth Tracker'!$C$5="Male",Table!AE349,Table!AW349)</f>
        <v>13.668892662000001</v>
      </c>
      <c r="J349" s="49">
        <f>IF('Baby Growth Tracker'!$C$5="Male",Table!AF349,Table!AX349)</f>
        <v>14.845279147999999</v>
      </c>
      <c r="K349" s="49">
        <f>IF('Baby Growth Tracker'!$C$5="Male",Table!AG349,Table!AY349)</f>
        <v>16.09123422</v>
      </c>
      <c r="L349" s="49">
        <f>IF('Baby Growth Tracker'!$C$5="Male",Table!AH349,Table!AZ349)</f>
        <v>16.941945105999999</v>
      </c>
      <c r="M349" s="49">
        <f>IF('Baby Growth Tracker'!$C$5="Male",Table!AI349,Table!BA349)</f>
        <v>17.544192856000002</v>
      </c>
      <c r="N349" s="49" t="e">
        <f t="shared" si="15"/>
        <v>#N/A</v>
      </c>
      <c r="O349" s="50">
        <v>34.700000000000003</v>
      </c>
      <c r="P349" s="52" t="e">
        <f>VLOOKUP(Table!O349,'Baby Growth Tracker'!$D$14:$F$99,3,FALSE)</f>
        <v>#N/A</v>
      </c>
      <c r="Q349" s="49">
        <f>IF('Baby Growth Tracker'!$C$5="Male",Table!AJ349,Table!BB349)</f>
        <v>86.654032787609012</v>
      </c>
      <c r="R349" s="49">
        <f>IF('Baby Growth Tracker'!$C$5="Male",Table!AK349,Table!BC349)</f>
        <v>87.556742892309799</v>
      </c>
      <c r="S349" s="49">
        <f>IF('Baby Growth Tracker'!$C$5="Male",Table!AL349,Table!BD349)</f>
        <v>88.953847588638808</v>
      </c>
      <c r="T349" s="49">
        <f>IF('Baby Growth Tracker'!$C$5="Male",Table!AM349,Table!BE349)</f>
        <v>91.307437107584164</v>
      </c>
      <c r="U349" s="49">
        <f>IF('Baby Growth Tracker'!$C$5="Male",Table!AN349,Table!BF349)</f>
        <v>93.950327687799998</v>
      </c>
      <c r="V349" s="49">
        <f>IF('Baby Growth Tracker'!$C$5="Male",Table!AO349,Table!BG349)</f>
        <v>96.622378559659651</v>
      </c>
      <c r="W349" s="49">
        <f>IF('Baby Growth Tracker'!$C$5="Male",Table!AP349,Table!BH349)</f>
        <v>99.052083014374844</v>
      </c>
      <c r="X349" s="49">
        <f>IF('Baby Growth Tracker'!$C$5="Male",Table!AQ349,Table!BI349)</f>
        <v>100.51734136421975</v>
      </c>
      <c r="Y349" s="49">
        <f>IF('Baby Growth Tracker'!$C$5="Male",Table!AR349,Table!BJ349)</f>
        <v>101.47337796420287</v>
      </c>
      <c r="Z349" s="49" t="e">
        <f t="shared" si="16"/>
        <v>#N/A</v>
      </c>
      <c r="AA349" s="49">
        <v>11.608441957999998</v>
      </c>
      <c r="AB349" s="49">
        <v>11.885931055999999</v>
      </c>
      <c r="AC349" s="49">
        <v>12.333844826000002</v>
      </c>
      <c r="AD349" s="49">
        <v>13.14322681</v>
      </c>
      <c r="AE349" s="49">
        <v>14.143585156</v>
      </c>
      <c r="AF349" s="49">
        <v>15.267585252</v>
      </c>
      <c r="AG349" s="49">
        <v>16.402776323999998</v>
      </c>
      <c r="AH349" s="49">
        <v>17.146244792000001</v>
      </c>
      <c r="AI349" s="49">
        <v>17.657551923999996</v>
      </c>
      <c r="AJ349" s="49">
        <v>87.993117564770685</v>
      </c>
      <c r="AK349" s="49">
        <v>88.828889631984765</v>
      </c>
      <c r="AL349" s="49">
        <v>90.13506509902021</v>
      </c>
      <c r="AM349" s="49">
        <v>92.370901839345166</v>
      </c>
      <c r="AN349" s="49">
        <v>94.935857347399988</v>
      </c>
      <c r="AO349" s="49">
        <v>97.589204443833722</v>
      </c>
      <c r="AP349" s="49">
        <v>100.05588410461706</v>
      </c>
      <c r="AQ349" s="49">
        <v>101.5689058368817</v>
      </c>
      <c r="AR349" s="49">
        <v>102.56662164506869</v>
      </c>
      <c r="AS349" s="53">
        <v>11.19379801</v>
      </c>
      <c r="AT349" s="53">
        <v>11.454083382</v>
      </c>
      <c r="AU349" s="53">
        <v>11.879360616000001</v>
      </c>
      <c r="AV349" s="53">
        <v>12.664920054000001</v>
      </c>
      <c r="AW349" s="53">
        <v>13.668892662000001</v>
      </c>
      <c r="AX349" s="53">
        <v>14.845279147999999</v>
      </c>
      <c r="AY349" s="53">
        <v>16.09123422</v>
      </c>
      <c r="AZ349" s="53">
        <v>16.941945105999999</v>
      </c>
      <c r="BA349" s="53">
        <v>17.544192856000002</v>
      </c>
      <c r="BB349" s="53">
        <v>86.654032787609012</v>
      </c>
      <c r="BC349" s="53">
        <v>87.556742892309799</v>
      </c>
      <c r="BD349" s="53">
        <v>88.953847588638808</v>
      </c>
      <c r="BE349" s="53">
        <v>91.307437107584164</v>
      </c>
      <c r="BF349" s="53">
        <v>93.950327687799998</v>
      </c>
      <c r="BG349" s="53">
        <v>96.622378559659651</v>
      </c>
      <c r="BH349" s="53">
        <v>99.052083014374844</v>
      </c>
      <c r="BI349" s="53">
        <v>100.51734136421975</v>
      </c>
      <c r="BJ349" s="53">
        <v>101.47337796420287</v>
      </c>
    </row>
    <row r="350" spans="1:62">
      <c r="B350" s="54">
        <f t="shared" si="17"/>
        <v>1044</v>
      </c>
      <c r="C350" s="50">
        <v>34.799999999999997</v>
      </c>
      <c r="D350" s="52" t="e">
        <f>VLOOKUP(Table!C350,'Baby Growth Tracker'!$D$14:$E$99,2,FALSE)</f>
        <v>#N/A</v>
      </c>
      <c r="E350" s="49">
        <f>IF('Baby Growth Tracker'!$C$5="Male",Table!AA350,Table!AS350)</f>
        <v>11.204573125</v>
      </c>
      <c r="F350" s="49">
        <f>IF('Baby Growth Tracker'!$C$5="Male",Table!AB350,Table!AT350)</f>
        <v>11.465238288</v>
      </c>
      <c r="G350" s="49">
        <f>IF('Baby Growth Tracker'!$C$5="Male",Table!AC350,Table!AU350)</f>
        <v>11.891170764</v>
      </c>
      <c r="H350" s="49">
        <f>IF('Baby Growth Tracker'!$C$5="Male",Table!AD350,Table!AV350)</f>
        <v>12.678056721000001</v>
      </c>
      <c r="I350" s="49">
        <f>IF('Baby Growth Tracker'!$C$5="Male",Table!AE350,Table!AW350)</f>
        <v>13.683951763</v>
      </c>
      <c r="J350" s="49">
        <f>IF('Baby Growth Tracker'!$C$5="Male",Table!AF350,Table!AX350)</f>
        <v>14.862928047</v>
      </c>
      <c r="K350" s="49">
        <f>IF('Baby Growth Tracker'!$C$5="Male",Table!AG350,Table!AY350)</f>
        <v>16.112038325</v>
      </c>
      <c r="L350" s="49">
        <f>IF('Baby Growth Tracker'!$C$5="Male",Table!AH350,Table!AZ350)</f>
        <v>16.965154839</v>
      </c>
      <c r="M350" s="49">
        <f>IF('Baby Growth Tracker'!$C$5="Male",Table!AI350,Table!BA350)</f>
        <v>17.569231714000001</v>
      </c>
      <c r="N350" s="49" t="e">
        <f t="shared" si="15"/>
        <v>#N/A</v>
      </c>
      <c r="O350" s="50">
        <v>34.799999999999997</v>
      </c>
      <c r="P350" s="52" t="e">
        <f>VLOOKUP(Table!O350,'Baby Growth Tracker'!$D$14:$F$99,3,FALSE)</f>
        <v>#N/A</v>
      </c>
      <c r="Q350" s="49">
        <f>IF('Baby Growth Tracker'!$C$5="Male",Table!AJ350,Table!BB350)</f>
        <v>86.710214781956765</v>
      </c>
      <c r="R350" s="49">
        <f>IF('Baby Growth Tracker'!$C$5="Male",Table!AK350,Table!BC350)</f>
        <v>87.613320722755319</v>
      </c>
      <c r="S350" s="49">
        <f>IF('Baby Growth Tracker'!$C$5="Male",Table!AL350,Table!BD350)</f>
        <v>89.011111495303567</v>
      </c>
      <c r="T350" s="49">
        <f>IF('Baby Growth Tracker'!$C$5="Male",Table!AM350,Table!BE350)</f>
        <v>91.366056653463872</v>
      </c>
      <c r="U350" s="49">
        <f>IF('Baby Growth Tracker'!$C$5="Male",Table!AN350,Table!BF350)</f>
        <v>94.010764574199996</v>
      </c>
      <c r="V350" s="49">
        <f>IF('Baby Growth Tracker'!$C$5="Male",Table!AO350,Table!BG350)</f>
        <v>96.684965244849906</v>
      </c>
      <c r="W350" s="49">
        <f>IF('Baby Growth Tracker'!$C$5="Male",Table!AP350,Table!BH350)</f>
        <v>99.116892955313133</v>
      </c>
      <c r="X350" s="49">
        <f>IF('Baby Growth Tracker'!$C$5="Male",Table!AQ350,Table!BI350)</f>
        <v>100.58361403486369</v>
      </c>
      <c r="Y350" s="49">
        <f>IF('Baby Growth Tracker'!$C$5="Male",Table!AR350,Table!BJ350)</f>
        <v>101.54065401847028</v>
      </c>
      <c r="Z350" s="49" t="e">
        <f t="shared" si="16"/>
        <v>#N/A</v>
      </c>
      <c r="AA350" s="49">
        <v>11.620058141999998</v>
      </c>
      <c r="AB350" s="49">
        <v>11.897746728999998</v>
      </c>
      <c r="AC350" s="49">
        <v>12.346028624000002</v>
      </c>
      <c r="AD350" s="49">
        <v>13.15622428</v>
      </c>
      <c r="AE350" s="49">
        <v>14.157861534</v>
      </c>
      <c r="AF350" s="49">
        <v>15.283671983</v>
      </c>
      <c r="AG350" s="49">
        <v>16.421104900999996</v>
      </c>
      <c r="AH350" s="49">
        <v>17.166271858000002</v>
      </c>
      <c r="AI350" s="49">
        <v>17.678854395999995</v>
      </c>
      <c r="AJ350" s="49">
        <v>88.056195489236458</v>
      </c>
      <c r="AK350" s="49">
        <v>88.891830723794754</v>
      </c>
      <c r="AL350" s="49">
        <v>90.197914966928096</v>
      </c>
      <c r="AM350" s="49">
        <v>92.433945185766689</v>
      </c>
      <c r="AN350" s="49">
        <v>94.999671405599983</v>
      </c>
      <c r="AO350" s="49">
        <v>97.654439215038295</v>
      </c>
      <c r="AP350" s="49">
        <v>100.12301374444819</v>
      </c>
      <c r="AQ350" s="49">
        <v>101.63747350960419</v>
      </c>
      <c r="AR350" s="49">
        <v>102.63625288801259</v>
      </c>
      <c r="AS350" s="53">
        <v>11.204573125</v>
      </c>
      <c r="AT350" s="53">
        <v>11.465238288</v>
      </c>
      <c r="AU350" s="53">
        <v>11.891170764</v>
      </c>
      <c r="AV350" s="53">
        <v>12.678056721000001</v>
      </c>
      <c r="AW350" s="53">
        <v>13.683951763</v>
      </c>
      <c r="AX350" s="53">
        <v>14.862928047</v>
      </c>
      <c r="AY350" s="53">
        <v>16.112038325</v>
      </c>
      <c r="AZ350" s="53">
        <v>16.965154839</v>
      </c>
      <c r="BA350" s="53">
        <v>17.569231714000001</v>
      </c>
      <c r="BB350" s="53">
        <v>86.710214781956765</v>
      </c>
      <c r="BC350" s="53">
        <v>87.613320722755319</v>
      </c>
      <c r="BD350" s="53">
        <v>89.011111495303567</v>
      </c>
      <c r="BE350" s="53">
        <v>91.366056653463872</v>
      </c>
      <c r="BF350" s="53">
        <v>94.010764574199996</v>
      </c>
      <c r="BG350" s="53">
        <v>96.684965244849906</v>
      </c>
      <c r="BH350" s="53">
        <v>99.116892955313133</v>
      </c>
      <c r="BI350" s="53">
        <v>100.58361403486369</v>
      </c>
      <c r="BJ350" s="53">
        <v>101.54065401847028</v>
      </c>
    </row>
    <row r="351" spans="1:62">
      <c r="A351" s="49" t="s">
        <v>11</v>
      </c>
      <c r="B351" s="54">
        <f t="shared" si="17"/>
        <v>1047</v>
      </c>
      <c r="C351" s="50">
        <v>34.9</v>
      </c>
      <c r="D351" s="52" t="e">
        <f>VLOOKUP(Table!C351,'Baby Growth Tracker'!$D$14:$E$99,2,FALSE)</f>
        <v>#N/A</v>
      </c>
      <c r="E351" s="49">
        <f>IF('Baby Growth Tracker'!$C$5="Male",Table!AA351,Table!AS351)</f>
        <v>11.215348239999999</v>
      </c>
      <c r="F351" s="49">
        <f>IF('Baby Growth Tracker'!$C$5="Male",Table!AB351,Table!AT351)</f>
        <v>11.476393194</v>
      </c>
      <c r="G351" s="49">
        <f>IF('Baby Growth Tracker'!$C$5="Male",Table!AC351,Table!AU351)</f>
        <v>11.902980912</v>
      </c>
      <c r="H351" s="49">
        <f>IF('Baby Growth Tracker'!$C$5="Male",Table!AD351,Table!AV351)</f>
        <v>12.691193388</v>
      </c>
      <c r="I351" s="49">
        <f>IF('Baby Growth Tracker'!$C$5="Male",Table!AE351,Table!AW351)</f>
        <v>13.699010864</v>
      </c>
      <c r="J351" s="49">
        <f>IF('Baby Growth Tracker'!$C$5="Male",Table!AF351,Table!AX351)</f>
        <v>14.880576946</v>
      </c>
      <c r="K351" s="49">
        <f>IF('Baby Growth Tracker'!$C$5="Male",Table!AG351,Table!AY351)</f>
        <v>16.13284243</v>
      </c>
      <c r="L351" s="49">
        <f>IF('Baby Growth Tracker'!$C$5="Male",Table!AH351,Table!AZ351)</f>
        <v>16.988364571999998</v>
      </c>
      <c r="M351" s="49">
        <f>IF('Baby Growth Tracker'!$C$5="Male",Table!AI351,Table!BA351)</f>
        <v>17.594270572000003</v>
      </c>
      <c r="N351" s="49" t="e">
        <f t="shared" si="15"/>
        <v>#N/A</v>
      </c>
      <c r="O351" s="50">
        <v>34.9</v>
      </c>
      <c r="P351" s="52" t="e">
        <f>VLOOKUP(Table!O351,'Baby Growth Tracker'!$D$14:$F$99,3,FALSE)</f>
        <v>#N/A</v>
      </c>
      <c r="Q351" s="49">
        <f>IF('Baby Growth Tracker'!$C$5="Male",Table!AJ351,Table!BB351)</f>
        <v>86.766396776304518</v>
      </c>
      <c r="R351" s="49">
        <f>IF('Baby Growth Tracker'!$C$5="Male",Table!AK351,Table!BC351)</f>
        <v>87.669898553200824</v>
      </c>
      <c r="S351" s="49">
        <f>IF('Baby Growth Tracker'!$C$5="Male",Table!AL351,Table!BD351)</f>
        <v>89.068375401968311</v>
      </c>
      <c r="T351" s="49">
        <f>IF('Baby Growth Tracker'!$C$5="Male",Table!AM351,Table!BE351)</f>
        <v>91.424676199343565</v>
      </c>
      <c r="U351" s="49">
        <f>IF('Baby Growth Tracker'!$C$5="Male",Table!AN351,Table!BF351)</f>
        <v>94.071201460599994</v>
      </c>
      <c r="V351" s="49">
        <f>IF('Baby Growth Tracker'!$C$5="Male",Table!AO351,Table!BG351)</f>
        <v>96.74755193004016</v>
      </c>
      <c r="W351" s="49">
        <f>IF('Baby Growth Tracker'!$C$5="Male",Table!AP351,Table!BH351)</f>
        <v>99.181702896251423</v>
      </c>
      <c r="X351" s="49">
        <f>IF('Baby Growth Tracker'!$C$5="Male",Table!AQ351,Table!BI351)</f>
        <v>100.64988670550761</v>
      </c>
      <c r="Y351" s="49">
        <f>IF('Baby Growth Tracker'!$C$5="Male",Table!AR351,Table!BJ351)</f>
        <v>101.60793007273767</v>
      </c>
      <c r="Z351" s="49" t="e">
        <f t="shared" si="16"/>
        <v>#N/A</v>
      </c>
      <c r="AA351" s="49">
        <v>11.631674325999997</v>
      </c>
      <c r="AB351" s="49">
        <v>11.909562401999997</v>
      </c>
      <c r="AC351" s="49">
        <v>12.358212422000003</v>
      </c>
      <c r="AD351" s="49">
        <v>13.16922175</v>
      </c>
      <c r="AE351" s="49">
        <v>14.172137912</v>
      </c>
      <c r="AF351" s="49">
        <v>15.299758713999999</v>
      </c>
      <c r="AG351" s="49">
        <v>16.439433477999994</v>
      </c>
      <c r="AH351" s="49">
        <v>17.186298924000003</v>
      </c>
      <c r="AI351" s="49">
        <v>17.700156867999993</v>
      </c>
      <c r="AJ351" s="49">
        <v>88.119273413702231</v>
      </c>
      <c r="AK351" s="49">
        <v>88.954771815604744</v>
      </c>
      <c r="AL351" s="49">
        <v>90.260764834835982</v>
      </c>
      <c r="AM351" s="49">
        <v>92.496988532188212</v>
      </c>
      <c r="AN351" s="49">
        <v>95.063485463799978</v>
      </c>
      <c r="AO351" s="49">
        <v>97.719673986242867</v>
      </c>
      <c r="AP351" s="49">
        <v>100.19014338427931</v>
      </c>
      <c r="AQ351" s="49">
        <v>101.70604118232669</v>
      </c>
      <c r="AR351" s="49">
        <v>102.70588413095649</v>
      </c>
      <c r="AS351" s="53">
        <v>11.215348239999999</v>
      </c>
      <c r="AT351" s="53">
        <v>11.476393194</v>
      </c>
      <c r="AU351" s="53">
        <v>11.902980912</v>
      </c>
      <c r="AV351" s="53">
        <v>12.691193388</v>
      </c>
      <c r="AW351" s="53">
        <v>13.699010864</v>
      </c>
      <c r="AX351" s="53">
        <v>14.880576946</v>
      </c>
      <c r="AY351" s="53">
        <v>16.13284243</v>
      </c>
      <c r="AZ351" s="53">
        <v>16.988364571999998</v>
      </c>
      <c r="BA351" s="53">
        <v>17.594270572000003</v>
      </c>
      <c r="BB351" s="53">
        <v>86.766396776304518</v>
      </c>
      <c r="BC351" s="53">
        <v>87.669898553200824</v>
      </c>
      <c r="BD351" s="53">
        <v>89.068375401968311</v>
      </c>
      <c r="BE351" s="53">
        <v>91.424676199343565</v>
      </c>
      <c r="BF351" s="53">
        <v>94.071201460599994</v>
      </c>
      <c r="BG351" s="53">
        <v>96.74755193004016</v>
      </c>
      <c r="BH351" s="53">
        <v>99.181702896251423</v>
      </c>
      <c r="BI351" s="53">
        <v>100.64988670550761</v>
      </c>
      <c r="BJ351" s="53">
        <v>101.60793007273767</v>
      </c>
    </row>
    <row r="352" spans="1:62">
      <c r="B352" s="54">
        <f t="shared" si="17"/>
        <v>1050</v>
      </c>
      <c r="C352" s="50">
        <v>35</v>
      </c>
      <c r="D352" s="52" t="e">
        <f>VLOOKUP(Table!C352,'Baby Growth Tracker'!$D$14:$E$99,2,FALSE)</f>
        <v>#N/A</v>
      </c>
      <c r="E352" s="49">
        <f>IF('Baby Growth Tracker'!$C$5="Male",Table!AA352,Table!AS352)</f>
        <v>11.226123354999999</v>
      </c>
      <c r="F352" s="49">
        <f>IF('Baby Growth Tracker'!$C$5="Male",Table!AB352,Table!AT352)</f>
        <v>11.487548100000001</v>
      </c>
      <c r="G352" s="49">
        <f>IF('Baby Growth Tracker'!$C$5="Male",Table!AC352,Table!AU352)</f>
        <v>11.914791060000001</v>
      </c>
      <c r="H352" s="49">
        <f>IF('Baby Growth Tracker'!$C$5="Male",Table!AD352,Table!AV352)</f>
        <v>12.704330055</v>
      </c>
      <c r="I352" s="49">
        <f>IF('Baby Growth Tracker'!$C$5="Male",Table!AE352,Table!AW352)</f>
        <v>13.714069965</v>
      </c>
      <c r="J352" s="49">
        <f>IF('Baby Growth Tracker'!$C$5="Male",Table!AF352,Table!AX352)</f>
        <v>14.898225844999999</v>
      </c>
      <c r="K352" s="49">
        <f>IF('Baby Growth Tracker'!$C$5="Male",Table!AG352,Table!AY352)</f>
        <v>16.153646535</v>
      </c>
      <c r="L352" s="49">
        <f>IF('Baby Growth Tracker'!$C$5="Male",Table!AH352,Table!AZ352)</f>
        <v>17.011574305</v>
      </c>
      <c r="M352" s="49">
        <f>IF('Baby Growth Tracker'!$C$5="Male",Table!AI352,Table!BA352)</f>
        <v>17.619309430000001</v>
      </c>
      <c r="N352" s="49" t="e">
        <f t="shared" si="15"/>
        <v>#N/A</v>
      </c>
      <c r="O352" s="50">
        <v>35</v>
      </c>
      <c r="P352" s="52" t="e">
        <f>VLOOKUP(Table!O352,'Baby Growth Tracker'!$D$14:$F$99,3,FALSE)</f>
        <v>#N/A</v>
      </c>
      <c r="Q352" s="49">
        <f>IF('Baby Growth Tracker'!$C$5="Male",Table!AJ352,Table!BB352)</f>
        <v>86.822578770652285</v>
      </c>
      <c r="R352" s="49">
        <f>IF('Baby Growth Tracker'!$C$5="Male",Table!AK352,Table!BC352)</f>
        <v>87.726476383646329</v>
      </c>
      <c r="S352" s="49">
        <f>IF('Baby Growth Tracker'!$C$5="Male",Table!AL352,Table!BD352)</f>
        <v>89.125639308633055</v>
      </c>
      <c r="T352" s="49">
        <f>IF('Baby Growth Tracker'!$C$5="Male",Table!AM352,Table!BE352)</f>
        <v>91.483295745223273</v>
      </c>
      <c r="U352" s="49">
        <f>IF('Baby Growth Tracker'!$C$5="Male",Table!AN352,Table!BF352)</f>
        <v>94.131638347000006</v>
      </c>
      <c r="V352" s="49">
        <f>IF('Baby Growth Tracker'!$C$5="Male",Table!AO352,Table!BG352)</f>
        <v>96.810138615230414</v>
      </c>
      <c r="W352" s="49">
        <f>IF('Baby Growth Tracker'!$C$5="Male",Table!AP352,Table!BH352)</f>
        <v>99.246512837189726</v>
      </c>
      <c r="X352" s="49">
        <f>IF('Baby Growth Tracker'!$C$5="Male",Table!AQ352,Table!BI352)</f>
        <v>100.71615937615155</v>
      </c>
      <c r="Y352" s="49">
        <f>IF('Baby Growth Tracker'!$C$5="Male",Table!AR352,Table!BJ352)</f>
        <v>101.67520612700508</v>
      </c>
      <c r="Z352" s="49" t="e">
        <f t="shared" si="16"/>
        <v>#N/A</v>
      </c>
      <c r="AA352" s="49">
        <v>11.64329051</v>
      </c>
      <c r="AB352" s="49">
        <v>11.921378075</v>
      </c>
      <c r="AC352" s="49">
        <v>12.37039622</v>
      </c>
      <c r="AD352" s="49">
        <v>13.18221922</v>
      </c>
      <c r="AE352" s="49">
        <v>14.18641429</v>
      </c>
      <c r="AF352" s="49">
        <v>15.315845445000001</v>
      </c>
      <c r="AG352" s="49">
        <v>16.457762055</v>
      </c>
      <c r="AH352" s="49">
        <v>17.20632599</v>
      </c>
      <c r="AI352" s="49">
        <v>17.721459339999999</v>
      </c>
      <c r="AJ352" s="49">
        <v>88.182351338168004</v>
      </c>
      <c r="AK352" s="49">
        <v>89.017712907414733</v>
      </c>
      <c r="AL352" s="49">
        <v>90.323614702743868</v>
      </c>
      <c r="AM352" s="49">
        <v>92.560031878609735</v>
      </c>
      <c r="AN352" s="49">
        <v>95.127299521999973</v>
      </c>
      <c r="AO352" s="49">
        <v>97.78490875744744</v>
      </c>
      <c r="AP352" s="49">
        <v>100.25727302411043</v>
      </c>
      <c r="AQ352" s="49">
        <v>101.77460885504918</v>
      </c>
      <c r="AR352" s="49">
        <v>102.77551537390039</v>
      </c>
      <c r="AS352" s="53">
        <v>11.226123354999999</v>
      </c>
      <c r="AT352" s="53">
        <v>11.487548100000001</v>
      </c>
      <c r="AU352" s="53">
        <v>11.914791060000001</v>
      </c>
      <c r="AV352" s="53">
        <v>12.704330055</v>
      </c>
      <c r="AW352" s="53">
        <v>13.714069965</v>
      </c>
      <c r="AX352" s="53">
        <v>14.898225844999999</v>
      </c>
      <c r="AY352" s="53">
        <v>16.153646535</v>
      </c>
      <c r="AZ352" s="53">
        <v>17.011574305</v>
      </c>
      <c r="BA352" s="53">
        <v>17.619309430000001</v>
      </c>
      <c r="BB352" s="53">
        <v>86.822578770652285</v>
      </c>
      <c r="BC352" s="53">
        <v>87.726476383646329</v>
      </c>
      <c r="BD352" s="53">
        <v>89.125639308633055</v>
      </c>
      <c r="BE352" s="53">
        <v>91.483295745223273</v>
      </c>
      <c r="BF352" s="53">
        <v>94.131638347000006</v>
      </c>
      <c r="BG352" s="53">
        <v>96.810138615230414</v>
      </c>
      <c r="BH352" s="53">
        <v>99.246512837189726</v>
      </c>
      <c r="BI352" s="53">
        <v>100.71615937615155</v>
      </c>
      <c r="BJ352" s="53">
        <v>101.67520612700508</v>
      </c>
    </row>
    <row r="353" spans="1:62">
      <c r="B353" s="54">
        <f t="shared" si="17"/>
        <v>1053</v>
      </c>
      <c r="C353" s="50">
        <v>35.1</v>
      </c>
      <c r="D353" s="52" t="e">
        <f>VLOOKUP(Table!C353,'Baby Growth Tracker'!$D$14:$E$99,2,FALSE)</f>
        <v>#N/A</v>
      </c>
      <c r="E353" s="49">
        <f>IF('Baby Growth Tracker'!$C$5="Male",Table!AA353,Table!AS353)</f>
        <v>11.23689847</v>
      </c>
      <c r="F353" s="49">
        <f>IF('Baby Growth Tracker'!$C$5="Male",Table!AB353,Table!AT353)</f>
        <v>11.498703006000001</v>
      </c>
      <c r="G353" s="49">
        <f>IF('Baby Growth Tracker'!$C$5="Male",Table!AC353,Table!AU353)</f>
        <v>11.926601208000001</v>
      </c>
      <c r="H353" s="49">
        <f>IF('Baby Growth Tracker'!$C$5="Male",Table!AD353,Table!AV353)</f>
        <v>12.717466722000001</v>
      </c>
      <c r="I353" s="49">
        <f>IF('Baby Growth Tracker'!$C$5="Male",Table!AE353,Table!AW353)</f>
        <v>13.729129066</v>
      </c>
      <c r="J353" s="49">
        <f>IF('Baby Growth Tracker'!$C$5="Male",Table!AF353,Table!AX353)</f>
        <v>14.915874744</v>
      </c>
      <c r="K353" s="49">
        <f>IF('Baby Growth Tracker'!$C$5="Male",Table!AG353,Table!AY353)</f>
        <v>16.17445064</v>
      </c>
      <c r="L353" s="49">
        <f>IF('Baby Growth Tracker'!$C$5="Male",Table!AH353,Table!AZ353)</f>
        <v>17.034784038000002</v>
      </c>
      <c r="M353" s="49">
        <f>IF('Baby Growth Tracker'!$C$5="Male",Table!AI353,Table!BA353)</f>
        <v>17.644348288</v>
      </c>
      <c r="N353" s="49" t="e">
        <f t="shared" si="15"/>
        <v>#N/A</v>
      </c>
      <c r="O353" s="50">
        <v>35.1</v>
      </c>
      <c r="P353" s="52" t="e">
        <f>VLOOKUP(Table!O353,'Baby Growth Tracker'!$D$14:$F$99,3,FALSE)</f>
        <v>#N/A</v>
      </c>
      <c r="Q353" s="49">
        <f>IF('Baby Growth Tracker'!$C$5="Male",Table!AJ353,Table!BB353)</f>
        <v>86.878760765000038</v>
      </c>
      <c r="R353" s="49">
        <f>IF('Baby Growth Tracker'!$C$5="Male",Table!AK353,Table!BC353)</f>
        <v>87.783054214091834</v>
      </c>
      <c r="S353" s="49">
        <f>IF('Baby Growth Tracker'!$C$5="Male",Table!AL353,Table!BD353)</f>
        <v>89.182903215297799</v>
      </c>
      <c r="T353" s="49">
        <f>IF('Baby Growth Tracker'!$C$5="Male",Table!AM353,Table!BE353)</f>
        <v>91.541915291102981</v>
      </c>
      <c r="U353" s="49">
        <f>IF('Baby Growth Tracker'!$C$5="Male",Table!AN353,Table!BF353)</f>
        <v>94.192075233400004</v>
      </c>
      <c r="V353" s="49">
        <f>IF('Baby Growth Tracker'!$C$5="Male",Table!AO353,Table!BG353)</f>
        <v>96.872725300420669</v>
      </c>
      <c r="W353" s="49">
        <f>IF('Baby Growth Tracker'!$C$5="Male",Table!AP353,Table!BH353)</f>
        <v>99.311322778128016</v>
      </c>
      <c r="X353" s="49">
        <f>IF('Baby Growth Tracker'!$C$5="Male",Table!AQ353,Table!BI353)</f>
        <v>100.78243204679549</v>
      </c>
      <c r="Y353" s="49">
        <f>IF('Baby Growth Tracker'!$C$5="Male",Table!AR353,Table!BJ353)</f>
        <v>101.74248218127249</v>
      </c>
      <c r="Z353" s="49" t="e">
        <f t="shared" si="16"/>
        <v>#N/A</v>
      </c>
      <c r="AA353" s="49">
        <v>11.654906693999999</v>
      </c>
      <c r="AB353" s="49">
        <v>11.933193747999999</v>
      </c>
      <c r="AC353" s="49">
        <v>12.382580018000001</v>
      </c>
      <c r="AD353" s="49">
        <v>13.195216690000001</v>
      </c>
      <c r="AE353" s="49">
        <v>14.200690668</v>
      </c>
      <c r="AF353" s="49">
        <v>15.331932176</v>
      </c>
      <c r="AG353" s="49">
        <v>16.476090631999998</v>
      </c>
      <c r="AH353" s="49">
        <v>17.226353056000001</v>
      </c>
      <c r="AI353" s="49">
        <v>17.742761811999998</v>
      </c>
      <c r="AJ353" s="49">
        <v>88.245429262633778</v>
      </c>
      <c r="AK353" s="49">
        <v>89.080653999224722</v>
      </c>
      <c r="AL353" s="49">
        <v>90.386464570651754</v>
      </c>
      <c r="AM353" s="49">
        <v>92.623075225031258</v>
      </c>
      <c r="AN353" s="49">
        <v>95.191113580199968</v>
      </c>
      <c r="AO353" s="49">
        <v>97.850143528652012</v>
      </c>
      <c r="AP353" s="49">
        <v>100.32440266394156</v>
      </c>
      <c r="AQ353" s="49">
        <v>101.84317652777167</v>
      </c>
      <c r="AR353" s="49">
        <v>102.84514661684429</v>
      </c>
      <c r="AS353" s="53">
        <v>11.23689847</v>
      </c>
      <c r="AT353" s="53">
        <v>11.498703006000001</v>
      </c>
      <c r="AU353" s="53">
        <v>11.926601208000001</v>
      </c>
      <c r="AV353" s="53">
        <v>12.717466722000001</v>
      </c>
      <c r="AW353" s="53">
        <v>13.729129066</v>
      </c>
      <c r="AX353" s="53">
        <v>14.915874744</v>
      </c>
      <c r="AY353" s="53">
        <v>16.17445064</v>
      </c>
      <c r="AZ353" s="53">
        <v>17.034784038000002</v>
      </c>
      <c r="BA353" s="53">
        <v>17.644348288</v>
      </c>
      <c r="BB353" s="53">
        <v>86.878760765000038</v>
      </c>
      <c r="BC353" s="53">
        <v>87.783054214091834</v>
      </c>
      <c r="BD353" s="53">
        <v>89.182903215297799</v>
      </c>
      <c r="BE353" s="53">
        <v>91.541915291102981</v>
      </c>
      <c r="BF353" s="53">
        <v>94.192075233400004</v>
      </c>
      <c r="BG353" s="53">
        <v>96.872725300420669</v>
      </c>
      <c r="BH353" s="53">
        <v>99.311322778128016</v>
      </c>
      <c r="BI353" s="53">
        <v>100.78243204679549</v>
      </c>
      <c r="BJ353" s="53">
        <v>101.74248218127249</v>
      </c>
    </row>
    <row r="354" spans="1:62">
      <c r="B354" s="54">
        <f t="shared" si="17"/>
        <v>1056</v>
      </c>
      <c r="C354" s="50">
        <v>35.200000000000003</v>
      </c>
      <c r="D354" s="52" t="e">
        <f>VLOOKUP(Table!C354,'Baby Growth Tracker'!$D$14:$E$99,2,FALSE)</f>
        <v>#N/A</v>
      </c>
      <c r="E354" s="49">
        <f>IF('Baby Growth Tracker'!$C$5="Male",Table!AA354,Table!AS354)</f>
        <v>11.247673584999999</v>
      </c>
      <c r="F354" s="49">
        <f>IF('Baby Growth Tracker'!$C$5="Male",Table!AB354,Table!AT354)</f>
        <v>11.509857912000001</v>
      </c>
      <c r="G354" s="49">
        <f>IF('Baby Growth Tracker'!$C$5="Male",Table!AC354,Table!AU354)</f>
        <v>11.938411356000001</v>
      </c>
      <c r="H354" s="49">
        <f>IF('Baby Growth Tracker'!$C$5="Male",Table!AD354,Table!AV354)</f>
        <v>12.730603389000001</v>
      </c>
      <c r="I354" s="49">
        <f>IF('Baby Growth Tracker'!$C$5="Male",Table!AE354,Table!AW354)</f>
        <v>13.744188167000001</v>
      </c>
      <c r="J354" s="49">
        <f>IF('Baby Growth Tracker'!$C$5="Male",Table!AF354,Table!AX354)</f>
        <v>14.933523643000001</v>
      </c>
      <c r="K354" s="49">
        <f>IF('Baby Growth Tracker'!$C$5="Male",Table!AG354,Table!AY354)</f>
        <v>16.195254745</v>
      </c>
      <c r="L354" s="49">
        <f>IF('Baby Growth Tracker'!$C$5="Male",Table!AH354,Table!AZ354)</f>
        <v>17.057993771</v>
      </c>
      <c r="M354" s="49">
        <f>IF('Baby Growth Tracker'!$C$5="Male",Table!AI354,Table!BA354)</f>
        <v>17.669387146000002</v>
      </c>
      <c r="N354" s="49" t="e">
        <f t="shared" si="15"/>
        <v>#N/A</v>
      </c>
      <c r="O354" s="50">
        <v>35.200000000000003</v>
      </c>
      <c r="P354" s="52" t="e">
        <f>VLOOKUP(Table!O354,'Baby Growth Tracker'!$D$14:$F$99,3,FALSE)</f>
        <v>#N/A</v>
      </c>
      <c r="Q354" s="49">
        <f>IF('Baby Growth Tracker'!$C$5="Male",Table!AJ354,Table!BB354)</f>
        <v>86.934942759347791</v>
      </c>
      <c r="R354" s="49">
        <f>IF('Baby Growth Tracker'!$C$5="Male",Table!AK354,Table!BC354)</f>
        <v>87.839632044537339</v>
      </c>
      <c r="S354" s="49">
        <f>IF('Baby Growth Tracker'!$C$5="Male",Table!AL354,Table!BD354)</f>
        <v>89.240167121962543</v>
      </c>
      <c r="T354" s="49">
        <f>IF('Baby Growth Tracker'!$C$5="Male",Table!AM354,Table!BE354)</f>
        <v>91.600534836982675</v>
      </c>
      <c r="U354" s="49">
        <f>IF('Baby Growth Tracker'!$C$5="Male",Table!AN354,Table!BF354)</f>
        <v>94.252512119800002</v>
      </c>
      <c r="V354" s="49">
        <f>IF('Baby Growth Tracker'!$C$5="Male",Table!AO354,Table!BG354)</f>
        <v>96.935311985610923</v>
      </c>
      <c r="W354" s="49">
        <f>IF('Baby Growth Tracker'!$C$5="Male",Table!AP354,Table!BH354)</f>
        <v>99.376132719066305</v>
      </c>
      <c r="X354" s="49">
        <f>IF('Baby Growth Tracker'!$C$5="Male",Table!AQ354,Table!BI354)</f>
        <v>100.84870471743942</v>
      </c>
      <c r="Y354" s="49">
        <f>IF('Baby Growth Tracker'!$C$5="Male",Table!AR354,Table!BJ354)</f>
        <v>101.80975823553989</v>
      </c>
      <c r="Z354" s="49" t="e">
        <f t="shared" si="16"/>
        <v>#N/A</v>
      </c>
      <c r="AA354" s="49">
        <v>11.666522877999999</v>
      </c>
      <c r="AB354" s="49">
        <v>11.945009420999998</v>
      </c>
      <c r="AC354" s="49">
        <v>12.394763816000001</v>
      </c>
      <c r="AD354" s="49">
        <v>13.208214160000001</v>
      </c>
      <c r="AE354" s="49">
        <v>14.214967046</v>
      </c>
      <c r="AF354" s="49">
        <v>15.348018907</v>
      </c>
      <c r="AG354" s="49">
        <v>16.494419208999997</v>
      </c>
      <c r="AH354" s="49">
        <v>17.246380122000001</v>
      </c>
      <c r="AI354" s="49">
        <v>17.764064283999996</v>
      </c>
      <c r="AJ354" s="49">
        <v>88.308507187099551</v>
      </c>
      <c r="AK354" s="49">
        <v>89.143595091034712</v>
      </c>
      <c r="AL354" s="49">
        <v>90.449314438559639</v>
      </c>
      <c r="AM354" s="49">
        <v>92.686118571452781</v>
      </c>
      <c r="AN354" s="49">
        <v>95.254927638399963</v>
      </c>
      <c r="AO354" s="49">
        <v>97.915378299856584</v>
      </c>
      <c r="AP354" s="49">
        <v>100.39153230377268</v>
      </c>
      <c r="AQ354" s="49">
        <v>101.91174420049417</v>
      </c>
      <c r="AR354" s="49">
        <v>102.91477785978819</v>
      </c>
      <c r="AS354" s="53">
        <v>11.247673584999999</v>
      </c>
      <c r="AT354" s="53">
        <v>11.509857912000001</v>
      </c>
      <c r="AU354" s="53">
        <v>11.938411356000001</v>
      </c>
      <c r="AV354" s="53">
        <v>12.730603389000001</v>
      </c>
      <c r="AW354" s="53">
        <v>13.744188167000001</v>
      </c>
      <c r="AX354" s="53">
        <v>14.933523643000001</v>
      </c>
      <c r="AY354" s="53">
        <v>16.195254745</v>
      </c>
      <c r="AZ354" s="53">
        <v>17.057993771</v>
      </c>
      <c r="BA354" s="53">
        <v>17.669387146000002</v>
      </c>
      <c r="BB354" s="53">
        <v>86.934942759347791</v>
      </c>
      <c r="BC354" s="53">
        <v>87.839632044537339</v>
      </c>
      <c r="BD354" s="53">
        <v>89.240167121962543</v>
      </c>
      <c r="BE354" s="53">
        <v>91.600534836982675</v>
      </c>
      <c r="BF354" s="53">
        <v>94.252512119800002</v>
      </c>
      <c r="BG354" s="53">
        <v>96.935311985610923</v>
      </c>
      <c r="BH354" s="53">
        <v>99.376132719066305</v>
      </c>
      <c r="BI354" s="53">
        <v>100.84870471743942</v>
      </c>
      <c r="BJ354" s="53">
        <v>101.80975823553989</v>
      </c>
    </row>
    <row r="355" spans="1:62">
      <c r="B355" s="54">
        <f t="shared" si="17"/>
        <v>1059</v>
      </c>
      <c r="C355" s="50">
        <v>35.299999999999997</v>
      </c>
      <c r="D355" s="52" t="e">
        <f>VLOOKUP(Table!C355,'Baby Growth Tracker'!$D$14:$E$99,2,FALSE)</f>
        <v>#N/A</v>
      </c>
      <c r="E355" s="49">
        <f>IF('Baby Growth Tracker'!$C$5="Male",Table!AA355,Table!AS355)</f>
        <v>11.258448699999999</v>
      </c>
      <c r="F355" s="49">
        <f>IF('Baby Growth Tracker'!$C$5="Male",Table!AB355,Table!AT355)</f>
        <v>11.521012818000001</v>
      </c>
      <c r="G355" s="49">
        <f>IF('Baby Growth Tracker'!$C$5="Male",Table!AC355,Table!AU355)</f>
        <v>11.950221504</v>
      </c>
      <c r="H355" s="49">
        <f>IF('Baby Growth Tracker'!$C$5="Male",Table!AD355,Table!AV355)</f>
        <v>12.743740056</v>
      </c>
      <c r="I355" s="49">
        <f>IF('Baby Growth Tracker'!$C$5="Male",Table!AE355,Table!AW355)</f>
        <v>13.759247267999999</v>
      </c>
      <c r="J355" s="49">
        <f>IF('Baby Growth Tracker'!$C$5="Male",Table!AF355,Table!AX355)</f>
        <v>14.951172542</v>
      </c>
      <c r="K355" s="49">
        <f>IF('Baby Growth Tracker'!$C$5="Male",Table!AG355,Table!AY355)</f>
        <v>16.21605885</v>
      </c>
      <c r="L355" s="49">
        <f>IF('Baby Growth Tracker'!$C$5="Male",Table!AH355,Table!AZ355)</f>
        <v>17.081203504000001</v>
      </c>
      <c r="M355" s="49">
        <f>IF('Baby Growth Tracker'!$C$5="Male",Table!AI355,Table!BA355)</f>
        <v>17.694426004</v>
      </c>
      <c r="N355" s="49" t="e">
        <f t="shared" si="15"/>
        <v>#N/A</v>
      </c>
      <c r="O355" s="50">
        <v>35.299999999999997</v>
      </c>
      <c r="P355" s="52" t="e">
        <f>VLOOKUP(Table!O355,'Baby Growth Tracker'!$D$14:$F$99,3,FALSE)</f>
        <v>#N/A</v>
      </c>
      <c r="Q355" s="49">
        <f>IF('Baby Growth Tracker'!$C$5="Male",Table!AJ355,Table!BB355)</f>
        <v>86.991124753695544</v>
      </c>
      <c r="R355" s="49">
        <f>IF('Baby Growth Tracker'!$C$5="Male",Table!AK355,Table!BC355)</f>
        <v>87.896209874982858</v>
      </c>
      <c r="S355" s="49">
        <f>IF('Baby Growth Tracker'!$C$5="Male",Table!AL355,Table!BD355)</f>
        <v>89.297431028627301</v>
      </c>
      <c r="T355" s="49">
        <f>IF('Baby Growth Tracker'!$C$5="Male",Table!AM355,Table!BE355)</f>
        <v>91.659154382862383</v>
      </c>
      <c r="U355" s="49">
        <f>IF('Baby Growth Tracker'!$C$5="Male",Table!AN355,Table!BF355)</f>
        <v>94.3129490062</v>
      </c>
      <c r="V355" s="49">
        <f>IF('Baby Growth Tracker'!$C$5="Male",Table!AO355,Table!BG355)</f>
        <v>96.997898670801177</v>
      </c>
      <c r="W355" s="49">
        <f>IF('Baby Growth Tracker'!$C$5="Male",Table!AP355,Table!BH355)</f>
        <v>99.440942660004595</v>
      </c>
      <c r="X355" s="49">
        <f>IF('Baby Growth Tracker'!$C$5="Male",Table!AQ355,Table!BI355)</f>
        <v>100.91497738808336</v>
      </c>
      <c r="Y355" s="49">
        <f>IF('Baby Growth Tracker'!$C$5="Male",Table!AR355,Table!BJ355)</f>
        <v>101.8770342898073</v>
      </c>
      <c r="Z355" s="49" t="e">
        <f t="shared" si="16"/>
        <v>#N/A</v>
      </c>
      <c r="AA355" s="49">
        <v>11.678139061999998</v>
      </c>
      <c r="AB355" s="49">
        <v>11.956825093999997</v>
      </c>
      <c r="AC355" s="49">
        <v>12.406947614000002</v>
      </c>
      <c r="AD355" s="49">
        <v>13.221211630000001</v>
      </c>
      <c r="AE355" s="49">
        <v>14.229243424</v>
      </c>
      <c r="AF355" s="49">
        <v>15.364105638</v>
      </c>
      <c r="AG355" s="49">
        <v>16.512747785999995</v>
      </c>
      <c r="AH355" s="49">
        <v>17.266407188000002</v>
      </c>
      <c r="AI355" s="49">
        <v>17.785366755999995</v>
      </c>
      <c r="AJ355" s="49">
        <v>88.371585111565324</v>
      </c>
      <c r="AK355" s="49">
        <v>89.206536182844701</v>
      </c>
      <c r="AL355" s="49">
        <v>90.512164306467525</v>
      </c>
      <c r="AM355" s="49">
        <v>92.749161917874304</v>
      </c>
      <c r="AN355" s="49">
        <v>95.318741696599957</v>
      </c>
      <c r="AO355" s="49">
        <v>97.980613071061157</v>
      </c>
      <c r="AP355" s="49">
        <v>100.4586619436038</v>
      </c>
      <c r="AQ355" s="49">
        <v>101.98031187321666</v>
      </c>
      <c r="AR355" s="49">
        <v>102.98440910273209</v>
      </c>
      <c r="AS355" s="53">
        <v>11.258448699999999</v>
      </c>
      <c r="AT355" s="53">
        <v>11.521012818000001</v>
      </c>
      <c r="AU355" s="53">
        <v>11.950221504</v>
      </c>
      <c r="AV355" s="53">
        <v>12.743740056</v>
      </c>
      <c r="AW355" s="53">
        <v>13.759247267999999</v>
      </c>
      <c r="AX355" s="53">
        <v>14.951172542</v>
      </c>
      <c r="AY355" s="53">
        <v>16.21605885</v>
      </c>
      <c r="AZ355" s="53">
        <v>17.081203504000001</v>
      </c>
      <c r="BA355" s="53">
        <v>17.694426004</v>
      </c>
      <c r="BB355" s="53">
        <v>86.991124753695544</v>
      </c>
      <c r="BC355" s="53">
        <v>87.896209874982858</v>
      </c>
      <c r="BD355" s="53">
        <v>89.297431028627301</v>
      </c>
      <c r="BE355" s="53">
        <v>91.659154382862383</v>
      </c>
      <c r="BF355" s="53">
        <v>94.3129490062</v>
      </c>
      <c r="BG355" s="53">
        <v>96.997898670801177</v>
      </c>
      <c r="BH355" s="53">
        <v>99.440942660004595</v>
      </c>
      <c r="BI355" s="53">
        <v>100.91497738808336</v>
      </c>
      <c r="BJ355" s="53">
        <v>101.8770342898073</v>
      </c>
    </row>
    <row r="356" spans="1:62">
      <c r="A356" s="49" t="s">
        <v>11</v>
      </c>
      <c r="B356" s="54">
        <f t="shared" si="17"/>
        <v>1062</v>
      </c>
      <c r="C356" s="50">
        <v>35.4</v>
      </c>
      <c r="D356" s="52" t="e">
        <f>VLOOKUP(Table!C356,'Baby Growth Tracker'!$D$14:$E$99,2,FALSE)</f>
        <v>#N/A</v>
      </c>
      <c r="E356" s="49">
        <f>IF('Baby Growth Tracker'!$C$5="Male",Table!AA356,Table!AS356)</f>
        <v>11.269223815</v>
      </c>
      <c r="F356" s="49">
        <f>IF('Baby Growth Tracker'!$C$5="Male",Table!AB356,Table!AT356)</f>
        <v>11.532167724000001</v>
      </c>
      <c r="G356" s="49">
        <f>IF('Baby Growth Tracker'!$C$5="Male",Table!AC356,Table!AU356)</f>
        <v>11.962031652</v>
      </c>
      <c r="H356" s="49">
        <f>IF('Baby Growth Tracker'!$C$5="Male",Table!AD356,Table!AV356)</f>
        <v>12.756876723000001</v>
      </c>
      <c r="I356" s="49">
        <f>IF('Baby Growth Tracker'!$C$5="Male",Table!AE356,Table!AW356)</f>
        <v>13.774306369</v>
      </c>
      <c r="J356" s="49">
        <f>IF('Baby Growth Tracker'!$C$5="Male",Table!AF356,Table!AX356)</f>
        <v>14.968821440999999</v>
      </c>
      <c r="K356" s="49">
        <f>IF('Baby Growth Tracker'!$C$5="Male",Table!AG356,Table!AY356)</f>
        <v>16.236862954999999</v>
      </c>
      <c r="L356" s="49">
        <f>IF('Baby Growth Tracker'!$C$5="Male",Table!AH356,Table!AZ356)</f>
        <v>17.104413236999999</v>
      </c>
      <c r="M356" s="49">
        <f>IF('Baby Growth Tracker'!$C$5="Male",Table!AI356,Table!BA356)</f>
        <v>17.719464862000002</v>
      </c>
      <c r="N356" s="49" t="e">
        <f t="shared" si="15"/>
        <v>#N/A</v>
      </c>
      <c r="O356" s="50">
        <v>35.4</v>
      </c>
      <c r="P356" s="52" t="e">
        <f>VLOOKUP(Table!O356,'Baby Growth Tracker'!$D$14:$F$99,3,FALSE)</f>
        <v>#N/A</v>
      </c>
      <c r="Q356" s="49">
        <f>IF('Baby Growth Tracker'!$C$5="Male",Table!AJ356,Table!BB356)</f>
        <v>87.047306748043312</v>
      </c>
      <c r="R356" s="49">
        <f>IF('Baby Growth Tracker'!$C$5="Male",Table!AK356,Table!BC356)</f>
        <v>87.952787705428364</v>
      </c>
      <c r="S356" s="49">
        <f>IF('Baby Growth Tracker'!$C$5="Male",Table!AL356,Table!BD356)</f>
        <v>89.354694935292045</v>
      </c>
      <c r="T356" s="49">
        <f>IF('Baby Growth Tracker'!$C$5="Male",Table!AM356,Table!BE356)</f>
        <v>91.717773928742076</v>
      </c>
      <c r="U356" s="49">
        <f>IF('Baby Growth Tracker'!$C$5="Male",Table!AN356,Table!BF356)</f>
        <v>94.373385892599998</v>
      </c>
      <c r="V356" s="49">
        <f>IF('Baby Growth Tracker'!$C$5="Male",Table!AO356,Table!BG356)</f>
        <v>97.060485355991432</v>
      </c>
      <c r="W356" s="49">
        <f>IF('Baby Growth Tracker'!$C$5="Male",Table!AP356,Table!BH356)</f>
        <v>99.505752600942898</v>
      </c>
      <c r="X356" s="49">
        <f>IF('Baby Growth Tracker'!$C$5="Male",Table!AQ356,Table!BI356)</f>
        <v>100.98125005872728</v>
      </c>
      <c r="Y356" s="49">
        <f>IF('Baby Growth Tracker'!$C$5="Male",Table!AR356,Table!BJ356)</f>
        <v>101.94431034407469</v>
      </c>
      <c r="Z356" s="49" t="e">
        <f t="shared" si="16"/>
        <v>#N/A</v>
      </c>
      <c r="AA356" s="49">
        <v>11.689755245999997</v>
      </c>
      <c r="AB356" s="49">
        <v>11.968640766999997</v>
      </c>
      <c r="AC356" s="49">
        <v>12.419131412000002</v>
      </c>
      <c r="AD356" s="49">
        <v>13.234209100000001</v>
      </c>
      <c r="AE356" s="49">
        <v>14.243519802</v>
      </c>
      <c r="AF356" s="49">
        <v>15.380192369</v>
      </c>
      <c r="AG356" s="49">
        <v>16.531076362999993</v>
      </c>
      <c r="AH356" s="49">
        <v>17.286434254000003</v>
      </c>
      <c r="AI356" s="49">
        <v>17.806669227999993</v>
      </c>
      <c r="AJ356" s="49">
        <v>88.434663036031097</v>
      </c>
      <c r="AK356" s="49">
        <v>89.26947727465469</v>
      </c>
      <c r="AL356" s="49">
        <v>90.575014174375411</v>
      </c>
      <c r="AM356" s="49">
        <v>92.812205264295827</v>
      </c>
      <c r="AN356" s="49">
        <v>95.382555754799952</v>
      </c>
      <c r="AO356" s="49">
        <v>98.045847842265729</v>
      </c>
      <c r="AP356" s="49">
        <v>100.52579158343492</v>
      </c>
      <c r="AQ356" s="49">
        <v>102.04887954593916</v>
      </c>
      <c r="AR356" s="49">
        <v>103.05404034567599</v>
      </c>
      <c r="AS356" s="53">
        <v>11.269223815</v>
      </c>
      <c r="AT356" s="53">
        <v>11.532167724000001</v>
      </c>
      <c r="AU356" s="53">
        <v>11.962031652</v>
      </c>
      <c r="AV356" s="53">
        <v>12.756876723000001</v>
      </c>
      <c r="AW356" s="53">
        <v>13.774306369</v>
      </c>
      <c r="AX356" s="53">
        <v>14.968821440999999</v>
      </c>
      <c r="AY356" s="53">
        <v>16.236862954999999</v>
      </c>
      <c r="AZ356" s="53">
        <v>17.104413236999999</v>
      </c>
      <c r="BA356" s="53">
        <v>17.719464862000002</v>
      </c>
      <c r="BB356" s="53">
        <v>87.047306748043312</v>
      </c>
      <c r="BC356" s="53">
        <v>87.952787705428364</v>
      </c>
      <c r="BD356" s="53">
        <v>89.354694935292045</v>
      </c>
      <c r="BE356" s="53">
        <v>91.717773928742076</v>
      </c>
      <c r="BF356" s="53">
        <v>94.373385892599998</v>
      </c>
      <c r="BG356" s="53">
        <v>97.060485355991432</v>
      </c>
      <c r="BH356" s="53">
        <v>99.505752600942898</v>
      </c>
      <c r="BI356" s="53">
        <v>100.98125005872728</v>
      </c>
      <c r="BJ356" s="53">
        <v>101.94431034407469</v>
      </c>
    </row>
    <row r="357" spans="1:62">
      <c r="B357" s="54">
        <f t="shared" si="17"/>
        <v>1065</v>
      </c>
      <c r="C357" s="50">
        <v>35.5</v>
      </c>
      <c r="D357" s="52" t="e">
        <f>VLOOKUP(Table!C357,'Baby Growth Tracker'!$D$14:$E$99,2,FALSE)</f>
        <v>#N/A</v>
      </c>
      <c r="E357" s="49">
        <f>IF('Baby Growth Tracker'!$C$5="Male",Table!AA357,Table!AS357)</f>
        <v>11.27999893</v>
      </c>
      <c r="F357" s="49">
        <f>IF('Baby Growth Tracker'!$C$5="Male",Table!AB357,Table!AT357)</f>
        <v>11.54332263</v>
      </c>
      <c r="G357" s="49">
        <f>IF('Baby Growth Tracker'!$C$5="Male",Table!AC357,Table!AU357)</f>
        <v>11.973841800000001</v>
      </c>
      <c r="H357" s="49">
        <f>IF('Baby Growth Tracker'!$C$5="Male",Table!AD357,Table!AV357)</f>
        <v>12.770013390000001</v>
      </c>
      <c r="I357" s="49">
        <f>IF('Baby Growth Tracker'!$C$5="Male",Table!AE357,Table!AW357)</f>
        <v>13.78936547</v>
      </c>
      <c r="J357" s="49">
        <f>IF('Baby Growth Tracker'!$C$5="Male",Table!AF357,Table!AX357)</f>
        <v>14.98647034</v>
      </c>
      <c r="K357" s="49">
        <f>IF('Baby Growth Tracker'!$C$5="Male",Table!AG357,Table!AY357)</f>
        <v>16.257667059999999</v>
      </c>
      <c r="L357" s="49">
        <f>IF('Baby Growth Tracker'!$C$5="Male",Table!AH357,Table!AZ357)</f>
        <v>17.127622970000001</v>
      </c>
      <c r="M357" s="49">
        <f>IF('Baby Growth Tracker'!$C$5="Male",Table!AI357,Table!BA357)</f>
        <v>17.744503720000001</v>
      </c>
      <c r="N357" s="49" t="e">
        <f t="shared" si="15"/>
        <v>#N/A</v>
      </c>
      <c r="O357" s="50">
        <v>35.5</v>
      </c>
      <c r="P357" s="52" t="e">
        <f>VLOOKUP(Table!O357,'Baby Growth Tracker'!$D$14:$F$99,3,FALSE)</f>
        <v>#N/A</v>
      </c>
      <c r="Q357" s="49">
        <f>IF('Baby Growth Tracker'!$C$5="Male",Table!AJ357,Table!BB357)</f>
        <v>87.103488742391065</v>
      </c>
      <c r="R357" s="49">
        <f>IF('Baby Growth Tracker'!$C$5="Male",Table!AK357,Table!BC357)</f>
        <v>88.009365535873869</v>
      </c>
      <c r="S357" s="49">
        <f>IF('Baby Growth Tracker'!$C$5="Male",Table!AL357,Table!BD357)</f>
        <v>89.411958841956789</v>
      </c>
      <c r="T357" s="49">
        <f>IF('Baby Growth Tracker'!$C$5="Male",Table!AM357,Table!BE357)</f>
        <v>91.776393474621784</v>
      </c>
      <c r="U357" s="49">
        <f>IF('Baby Growth Tracker'!$C$5="Male",Table!AN357,Table!BF357)</f>
        <v>94.433822778999996</v>
      </c>
      <c r="V357" s="49">
        <f>IF('Baby Growth Tracker'!$C$5="Male",Table!AO357,Table!BG357)</f>
        <v>97.123072041181686</v>
      </c>
      <c r="W357" s="49">
        <f>IF('Baby Growth Tracker'!$C$5="Male",Table!AP357,Table!BH357)</f>
        <v>99.570562541881188</v>
      </c>
      <c r="X357" s="49">
        <f>IF('Baby Growth Tracker'!$C$5="Male",Table!AQ357,Table!BI357)</f>
        <v>101.04752272937122</v>
      </c>
      <c r="Y357" s="49">
        <f>IF('Baby Growth Tracker'!$C$5="Male",Table!AR357,Table!BJ357)</f>
        <v>102.0115863983421</v>
      </c>
      <c r="Z357" s="49" t="e">
        <f t="shared" si="16"/>
        <v>#N/A</v>
      </c>
      <c r="AA357" s="49">
        <v>11.70137143</v>
      </c>
      <c r="AB357" s="49">
        <v>11.980456439999999</v>
      </c>
      <c r="AC357" s="49">
        <v>12.431315209999999</v>
      </c>
      <c r="AD357" s="49">
        <v>13.247206569999999</v>
      </c>
      <c r="AE357" s="49">
        <v>14.25779618</v>
      </c>
      <c r="AF357" s="49">
        <v>15.396279099999999</v>
      </c>
      <c r="AG357" s="49">
        <v>16.549404939999999</v>
      </c>
      <c r="AH357" s="49">
        <v>17.30646132</v>
      </c>
      <c r="AI357" s="49">
        <v>17.827971699999999</v>
      </c>
      <c r="AJ357" s="49">
        <v>88.497740960496856</v>
      </c>
      <c r="AK357" s="49">
        <v>89.332418366464694</v>
      </c>
      <c r="AL357" s="49">
        <v>90.63786404228334</v>
      </c>
      <c r="AM357" s="49">
        <v>92.875248610717335</v>
      </c>
      <c r="AN357" s="49">
        <v>95.446369813000004</v>
      </c>
      <c r="AO357" s="49">
        <v>98.111082613470316</v>
      </c>
      <c r="AP357" s="49">
        <v>100.59292122326605</v>
      </c>
      <c r="AQ357" s="49">
        <v>102.11744721866171</v>
      </c>
      <c r="AR357" s="49">
        <v>103.12367158861994</v>
      </c>
      <c r="AS357" s="53">
        <v>11.27999893</v>
      </c>
      <c r="AT357" s="53">
        <v>11.54332263</v>
      </c>
      <c r="AU357" s="53">
        <v>11.973841800000001</v>
      </c>
      <c r="AV357" s="53">
        <v>12.770013390000001</v>
      </c>
      <c r="AW357" s="53">
        <v>13.78936547</v>
      </c>
      <c r="AX357" s="53">
        <v>14.98647034</v>
      </c>
      <c r="AY357" s="53">
        <v>16.257667059999999</v>
      </c>
      <c r="AZ357" s="53">
        <v>17.127622970000001</v>
      </c>
      <c r="BA357" s="53">
        <v>17.744503720000001</v>
      </c>
      <c r="BB357" s="53">
        <v>87.103488742391065</v>
      </c>
      <c r="BC357" s="53">
        <v>88.009365535873869</v>
      </c>
      <c r="BD357" s="53">
        <v>89.411958841956789</v>
      </c>
      <c r="BE357" s="53">
        <v>91.776393474621784</v>
      </c>
      <c r="BF357" s="53">
        <v>94.433822778999996</v>
      </c>
      <c r="BG357" s="53">
        <v>97.123072041181686</v>
      </c>
      <c r="BH357" s="53">
        <v>99.570562541881188</v>
      </c>
      <c r="BI357" s="53">
        <v>101.04752272937122</v>
      </c>
      <c r="BJ357" s="53">
        <v>102.0115863983421</v>
      </c>
    </row>
    <row r="358" spans="1:62">
      <c r="B358" s="54">
        <f t="shared" si="17"/>
        <v>1068</v>
      </c>
      <c r="C358" s="50">
        <v>35.6</v>
      </c>
      <c r="D358" s="52" t="e">
        <f>VLOOKUP(Table!C358,'Baby Growth Tracker'!$D$14:$E$99,2,FALSE)</f>
        <v>#N/A</v>
      </c>
      <c r="E358" s="49">
        <f>IF('Baby Growth Tracker'!$C$5="Male",Table!AA358,Table!AS358)</f>
        <v>11.290808119999999</v>
      </c>
      <c r="F358" s="49">
        <f>IF('Baby Growth Tracker'!$C$5="Male",Table!AB358,Table!AT358)</f>
        <v>11.554515910000001</v>
      </c>
      <c r="G358" s="49">
        <f>IF('Baby Growth Tracker'!$C$5="Male",Table!AC358,Table!AU358)</f>
        <v>11.985697614000001</v>
      </c>
      <c r="H358" s="49">
        <f>IF('Baby Growth Tracker'!$C$5="Male",Table!AD358,Table!AV358)</f>
        <v>12.78321043</v>
      </c>
      <c r="I358" s="49">
        <f>IF('Baby Growth Tracker'!$C$5="Male",Table!AE358,Table!AW358)</f>
        <v>13.80450714</v>
      </c>
      <c r="J358" s="49">
        <f>IF('Baby Growth Tracker'!$C$5="Male",Table!AF358,Table!AX358)</f>
        <v>15.004234902</v>
      </c>
      <c r="K358" s="49">
        <f>IF('Baby Growth Tracker'!$C$5="Male",Table!AG358,Table!AY358)</f>
        <v>16.278633559999999</v>
      </c>
      <c r="L358" s="49">
        <f>IF('Baby Growth Tracker'!$C$5="Male",Table!AH358,Table!AZ358)</f>
        <v>17.151035950000001</v>
      </c>
      <c r="M358" s="49">
        <f>IF('Baby Growth Tracker'!$C$5="Male",Table!AI358,Table!BA358)</f>
        <v>17.769780006000001</v>
      </c>
      <c r="N358" s="49" t="e">
        <f t="shared" si="15"/>
        <v>#N/A</v>
      </c>
      <c r="O358" s="50">
        <v>35.6</v>
      </c>
      <c r="AA358" s="49">
        <v>11.713053918</v>
      </c>
      <c r="AB358" s="49">
        <v>11.992347248</v>
      </c>
      <c r="AC358" s="49">
        <v>12.443588523999999</v>
      </c>
      <c r="AD358" s="49">
        <v>13.260320521999999</v>
      </c>
      <c r="AE358" s="49">
        <v>14.272225832</v>
      </c>
      <c r="AF358" s="49">
        <v>15.412568173999999</v>
      </c>
      <c r="AG358" s="49">
        <v>16.567997771999998</v>
      </c>
      <c r="AH358" s="49">
        <v>17.326802038</v>
      </c>
      <c r="AI358" s="49">
        <v>17.849626665999999</v>
      </c>
      <c r="AS358" s="53">
        <v>11.290808119999999</v>
      </c>
      <c r="AT358" s="53">
        <v>11.554515910000001</v>
      </c>
      <c r="AU358" s="53">
        <v>11.985697614000001</v>
      </c>
      <c r="AV358" s="53">
        <v>12.78321043</v>
      </c>
      <c r="AW358" s="53">
        <v>13.80450714</v>
      </c>
      <c r="AX358" s="53">
        <v>15.004234902</v>
      </c>
      <c r="AY358" s="53">
        <v>16.278633559999999</v>
      </c>
      <c r="AZ358" s="53">
        <v>17.151035950000001</v>
      </c>
      <c r="BA358" s="53">
        <v>17.769780006000001</v>
      </c>
      <c r="BB358" s="53"/>
      <c r="BC358" s="53"/>
      <c r="BD358" s="53"/>
      <c r="BE358" s="53"/>
      <c r="BF358" s="53"/>
      <c r="BG358" s="53"/>
      <c r="BH358" s="53"/>
      <c r="BI358" s="53"/>
      <c r="BJ358" s="53"/>
    </row>
    <row r="359" spans="1:62">
      <c r="B359" s="54">
        <f t="shared" si="17"/>
        <v>1071</v>
      </c>
      <c r="C359" s="50">
        <v>35.700000000000003</v>
      </c>
      <c r="D359" s="52" t="e">
        <f>VLOOKUP(Table!C359,'Baby Growth Tracker'!$D$14:$E$99,2,FALSE)</f>
        <v>#N/A</v>
      </c>
      <c r="E359" s="49">
        <f>IF('Baby Growth Tracker'!$C$5="Male",Table!AA359,Table!AS359)</f>
        <v>11.301617309999999</v>
      </c>
      <c r="F359" s="49">
        <f>IF('Baby Growth Tracker'!$C$5="Male",Table!AB359,Table!AT359)</f>
        <v>11.56570919</v>
      </c>
      <c r="G359" s="49">
        <f>IF('Baby Growth Tracker'!$C$5="Male",Table!AC359,Table!AU359)</f>
        <v>11.997553428</v>
      </c>
      <c r="H359" s="49">
        <f>IF('Baby Growth Tracker'!$C$5="Male",Table!AD359,Table!AV359)</f>
        <v>12.79640747</v>
      </c>
      <c r="I359" s="49">
        <f>IF('Baby Growth Tracker'!$C$5="Male",Table!AE359,Table!AW359)</f>
        <v>13.81964881</v>
      </c>
      <c r="J359" s="49">
        <f>IF('Baby Growth Tracker'!$C$5="Male",Table!AF359,Table!AX359)</f>
        <v>15.021999464</v>
      </c>
      <c r="K359" s="49">
        <f>IF('Baby Growth Tracker'!$C$5="Male",Table!AG359,Table!AY359)</f>
        <v>16.29960006</v>
      </c>
      <c r="L359" s="49">
        <f>IF('Baby Growth Tracker'!$C$5="Male",Table!AH359,Table!AZ359)</f>
        <v>17.174448930000001</v>
      </c>
      <c r="M359" s="49">
        <f>IF('Baby Growth Tracker'!$C$5="Male",Table!AI359,Table!BA359)</f>
        <v>17.795056292000002</v>
      </c>
      <c r="N359" s="49" t="e">
        <f t="shared" si="15"/>
        <v>#N/A</v>
      </c>
      <c r="O359" s="50">
        <v>35.700000000000003</v>
      </c>
      <c r="AA359" s="49">
        <v>11.724736406</v>
      </c>
      <c r="AB359" s="49">
        <v>12.004238056</v>
      </c>
      <c r="AC359" s="49">
        <v>12.455861837999999</v>
      </c>
      <c r="AD359" s="49">
        <v>13.273434473999998</v>
      </c>
      <c r="AE359" s="49">
        <v>14.286655484000001</v>
      </c>
      <c r="AF359" s="49">
        <v>15.428857247999998</v>
      </c>
      <c r="AG359" s="49">
        <v>16.586590603999998</v>
      </c>
      <c r="AH359" s="49">
        <v>17.347142756</v>
      </c>
      <c r="AI359" s="49">
        <v>17.871281631999999</v>
      </c>
      <c r="AS359" s="53">
        <v>11.301617309999999</v>
      </c>
      <c r="AT359" s="53">
        <v>11.56570919</v>
      </c>
      <c r="AU359" s="53">
        <v>11.997553428</v>
      </c>
      <c r="AV359" s="53">
        <v>12.79640747</v>
      </c>
      <c r="AW359" s="53">
        <v>13.81964881</v>
      </c>
      <c r="AX359" s="53">
        <v>15.021999464</v>
      </c>
      <c r="AY359" s="53">
        <v>16.29960006</v>
      </c>
      <c r="AZ359" s="53">
        <v>17.174448930000001</v>
      </c>
      <c r="BA359" s="53">
        <v>17.795056292000002</v>
      </c>
      <c r="BB359" s="53"/>
      <c r="BC359" s="53"/>
      <c r="BD359" s="53"/>
      <c r="BE359" s="53"/>
      <c r="BF359" s="53"/>
      <c r="BG359" s="53"/>
      <c r="BH359" s="53"/>
      <c r="BI359" s="53"/>
      <c r="BJ359" s="53"/>
    </row>
    <row r="360" spans="1:62">
      <c r="B360" s="54">
        <f t="shared" si="17"/>
        <v>1074</v>
      </c>
      <c r="C360" s="50">
        <v>35.799999999999997</v>
      </c>
      <c r="D360" s="52" t="e">
        <f>VLOOKUP(Table!C360,'Baby Growth Tracker'!$D$14:$E$99,2,FALSE)</f>
        <v>#N/A</v>
      </c>
      <c r="E360" s="49">
        <f>IF('Baby Growth Tracker'!$C$5="Male",Table!AA360,Table!AS360)</f>
        <v>11.312426500000001</v>
      </c>
      <c r="F360" s="49">
        <f>IF('Baby Growth Tracker'!$C$5="Male",Table!AB360,Table!AT360)</f>
        <v>11.57690247</v>
      </c>
      <c r="G360" s="49">
        <f>IF('Baby Growth Tracker'!$C$5="Male",Table!AC360,Table!AU360)</f>
        <v>12.009409242</v>
      </c>
      <c r="H360" s="49">
        <f>IF('Baby Growth Tracker'!$C$5="Male",Table!AD360,Table!AV360)</f>
        <v>12.809604510000002</v>
      </c>
      <c r="I360" s="49">
        <f>IF('Baby Growth Tracker'!$C$5="Male",Table!AE360,Table!AW360)</f>
        <v>13.834790479999999</v>
      </c>
      <c r="J360" s="49">
        <f>IF('Baby Growth Tracker'!$C$5="Male",Table!AF360,Table!AX360)</f>
        <v>15.039764026</v>
      </c>
      <c r="K360" s="49">
        <f>IF('Baby Growth Tracker'!$C$5="Male",Table!AG360,Table!AY360)</f>
        <v>16.32056656</v>
      </c>
      <c r="L360" s="49">
        <f>IF('Baby Growth Tracker'!$C$5="Male",Table!AH360,Table!AZ360)</f>
        <v>17.19786191</v>
      </c>
      <c r="M360" s="49">
        <f>IF('Baby Growth Tracker'!$C$5="Male",Table!AI360,Table!BA360)</f>
        <v>17.820332577999999</v>
      </c>
      <c r="N360" s="49" t="e">
        <f t="shared" si="15"/>
        <v>#N/A</v>
      </c>
      <c r="O360" s="50">
        <v>35.799999999999997</v>
      </c>
      <c r="AA360" s="49">
        <v>11.736418894</v>
      </c>
      <c r="AB360" s="49">
        <v>12.016128864000001</v>
      </c>
      <c r="AC360" s="49">
        <v>12.468135151999999</v>
      </c>
      <c r="AD360" s="49">
        <v>13.286548425999998</v>
      </c>
      <c r="AE360" s="49">
        <v>14.301085136000001</v>
      </c>
      <c r="AF360" s="49">
        <v>15.445146321999998</v>
      </c>
      <c r="AG360" s="49">
        <v>16.605183435999997</v>
      </c>
      <c r="AH360" s="49">
        <v>17.367483474</v>
      </c>
      <c r="AI360" s="49">
        <v>17.892936597999999</v>
      </c>
      <c r="AS360" s="53">
        <v>11.312426500000001</v>
      </c>
      <c r="AT360" s="53">
        <v>11.57690247</v>
      </c>
      <c r="AU360" s="53">
        <v>12.009409242</v>
      </c>
      <c r="AV360" s="53">
        <v>12.809604510000002</v>
      </c>
      <c r="AW360" s="53">
        <v>13.834790479999999</v>
      </c>
      <c r="AX360" s="53">
        <v>15.039764026</v>
      </c>
      <c r="AY360" s="53">
        <v>16.32056656</v>
      </c>
      <c r="AZ360" s="53">
        <v>17.19786191</v>
      </c>
      <c r="BA360" s="53">
        <v>17.820332577999999</v>
      </c>
      <c r="BB360" s="53"/>
      <c r="BC360" s="53"/>
      <c r="BD360" s="53"/>
      <c r="BE360" s="53"/>
      <c r="BF360" s="53"/>
      <c r="BG360" s="53"/>
      <c r="BH360" s="53"/>
      <c r="BI360" s="53"/>
      <c r="BJ360" s="53"/>
    </row>
    <row r="361" spans="1:62">
      <c r="A361" s="49" t="s">
        <v>11</v>
      </c>
      <c r="B361" s="54">
        <f t="shared" si="17"/>
        <v>1077</v>
      </c>
      <c r="C361" s="50">
        <v>35.9</v>
      </c>
      <c r="D361" s="52" t="e">
        <f>VLOOKUP(Table!C361,'Baby Growth Tracker'!$D$14:$E$99,2,FALSE)</f>
        <v>#N/A</v>
      </c>
      <c r="E361" s="49">
        <f>IF('Baby Growth Tracker'!$C$5="Male",Table!AA361,Table!AS361)</f>
        <v>11.323235690000001</v>
      </c>
      <c r="F361" s="49">
        <f>IF('Baby Growth Tracker'!$C$5="Male",Table!AB361,Table!AT361)</f>
        <v>11.588095749999999</v>
      </c>
      <c r="G361" s="49">
        <f>IF('Baby Growth Tracker'!$C$5="Male",Table!AC361,Table!AU361)</f>
        <v>12.021265055999999</v>
      </c>
      <c r="H361" s="49">
        <f>IF('Baby Growth Tracker'!$C$5="Male",Table!AD361,Table!AV361)</f>
        <v>12.822801550000001</v>
      </c>
      <c r="I361" s="49">
        <f>IF('Baby Growth Tracker'!$C$5="Male",Table!AE361,Table!AW361)</f>
        <v>13.849932149999999</v>
      </c>
      <c r="J361" s="49">
        <f>IF('Baby Growth Tracker'!$C$5="Male",Table!AF361,Table!AX361)</f>
        <v>15.057528588</v>
      </c>
      <c r="K361" s="49">
        <f>IF('Baby Growth Tracker'!$C$5="Male",Table!AG361,Table!AY361)</f>
        <v>16.34153306</v>
      </c>
      <c r="L361" s="49">
        <f>IF('Baby Growth Tracker'!$C$5="Male",Table!AH361,Table!AZ361)</f>
        <v>17.22127489</v>
      </c>
      <c r="M361" s="49">
        <f>IF('Baby Growth Tracker'!$C$5="Male",Table!AI361,Table!BA361)</f>
        <v>17.845608863999999</v>
      </c>
      <c r="N361" s="49" t="e">
        <f t="shared" si="15"/>
        <v>#N/A</v>
      </c>
      <c r="O361" s="50">
        <v>35.9</v>
      </c>
      <c r="AA361" s="49">
        <v>11.748101382</v>
      </c>
      <c r="AB361" s="49">
        <v>12.028019672000001</v>
      </c>
      <c r="AC361" s="49">
        <v>12.480408465999998</v>
      </c>
      <c r="AD361" s="49">
        <v>13.299662377999997</v>
      </c>
      <c r="AE361" s="49">
        <v>14.315514788000002</v>
      </c>
      <c r="AF361" s="49">
        <v>15.461435395999997</v>
      </c>
      <c r="AG361" s="49">
        <v>16.623776267999997</v>
      </c>
      <c r="AH361" s="49">
        <v>17.387824192</v>
      </c>
      <c r="AI361" s="49">
        <v>17.914591563999998</v>
      </c>
      <c r="AS361" s="53">
        <v>11.323235690000001</v>
      </c>
      <c r="AT361" s="53">
        <v>11.588095749999999</v>
      </c>
      <c r="AU361" s="53">
        <v>12.021265055999999</v>
      </c>
      <c r="AV361" s="53">
        <v>12.822801550000001</v>
      </c>
      <c r="AW361" s="53">
        <v>13.849932149999999</v>
      </c>
      <c r="AX361" s="53">
        <v>15.057528588</v>
      </c>
      <c r="AY361" s="53">
        <v>16.34153306</v>
      </c>
      <c r="AZ361" s="53">
        <v>17.22127489</v>
      </c>
      <c r="BA361" s="53">
        <v>17.845608863999999</v>
      </c>
      <c r="BB361" s="53"/>
      <c r="BC361" s="53"/>
      <c r="BD361" s="53"/>
      <c r="BE361" s="53"/>
      <c r="BF361" s="53"/>
      <c r="BG361" s="53"/>
      <c r="BH361" s="53"/>
      <c r="BI361" s="53"/>
      <c r="BJ361" s="53"/>
    </row>
    <row r="362" spans="1:62">
      <c r="B362" s="54">
        <f t="shared" si="17"/>
        <v>1080</v>
      </c>
      <c r="C362" s="50">
        <v>36</v>
      </c>
      <c r="D362" s="52" t="e">
        <f>VLOOKUP(Table!C362,'Baby Growth Tracker'!$D$14:$E$99,2,FALSE)</f>
        <v>#N/A</v>
      </c>
      <c r="E362" s="49">
        <f>IF('Baby Growth Tracker'!$C$5="Male",Table!AA362,Table!AS362)</f>
        <v>11.33404488</v>
      </c>
      <c r="F362" s="49">
        <f>IF('Baby Growth Tracker'!$C$5="Male",Table!AB362,Table!AT362)</f>
        <v>11.59928903</v>
      </c>
      <c r="G362" s="49">
        <f>IF('Baby Growth Tracker'!$C$5="Male",Table!AC362,Table!AU362)</f>
        <v>12.033120869999999</v>
      </c>
      <c r="H362" s="49">
        <f>IF('Baby Growth Tracker'!$C$5="Male",Table!AD362,Table!AV362)</f>
        <v>12.835998590000001</v>
      </c>
      <c r="I362" s="49">
        <f>IF('Baby Growth Tracker'!$C$5="Male",Table!AE362,Table!AW362)</f>
        <v>13.865073819999999</v>
      </c>
      <c r="J362" s="49">
        <f>IF('Baby Growth Tracker'!$C$5="Male",Table!AF362,Table!AX362)</f>
        <v>15.07529315</v>
      </c>
      <c r="K362" s="49">
        <f>IF('Baby Growth Tracker'!$C$5="Male",Table!AG362,Table!AY362)</f>
        <v>16.36249956</v>
      </c>
      <c r="L362" s="49">
        <f>IF('Baby Growth Tracker'!$C$5="Male",Table!AH362,Table!AZ362)</f>
        <v>17.24468787</v>
      </c>
      <c r="M362" s="49">
        <f>IF('Baby Growth Tracker'!$C$5="Male",Table!AI362,Table!BA362)</f>
        <v>17.870885149999999</v>
      </c>
      <c r="N362" s="49" t="e">
        <f t="shared" si="15"/>
        <v>#N/A</v>
      </c>
      <c r="O362" s="50">
        <v>36</v>
      </c>
      <c r="AA362" s="49">
        <v>11.75978387</v>
      </c>
      <c r="AB362" s="49">
        <v>12.03991048</v>
      </c>
      <c r="AC362" s="49">
        <v>12.49268178</v>
      </c>
      <c r="AD362" s="49">
        <v>13.31277633</v>
      </c>
      <c r="AE362" s="49">
        <v>14.32994444</v>
      </c>
      <c r="AF362" s="49">
        <v>15.47772447</v>
      </c>
      <c r="AG362" s="49">
        <v>16.6423691</v>
      </c>
      <c r="AH362" s="49">
        <v>17.40816491</v>
      </c>
      <c r="AI362" s="49">
        <v>17.936246529999998</v>
      </c>
      <c r="AS362" s="53">
        <v>11.33404488</v>
      </c>
      <c r="AT362" s="53">
        <v>11.59928903</v>
      </c>
      <c r="AU362" s="53">
        <v>12.033120869999999</v>
      </c>
      <c r="AV362" s="53">
        <v>12.835998590000001</v>
      </c>
      <c r="AW362" s="53">
        <v>13.865073819999999</v>
      </c>
      <c r="AX362" s="53">
        <v>15.07529315</v>
      </c>
      <c r="AY362" s="53">
        <v>16.36249956</v>
      </c>
      <c r="AZ362" s="53">
        <v>17.24468787</v>
      </c>
      <c r="BA362" s="53">
        <v>17.870885149999999</v>
      </c>
      <c r="BB362" s="53"/>
      <c r="BC362" s="53"/>
      <c r="BD362" s="53"/>
      <c r="BE362" s="53"/>
      <c r="BF362" s="53"/>
      <c r="BG362" s="53"/>
      <c r="BH362" s="53"/>
      <c r="BI362" s="53"/>
      <c r="BJ362" s="53"/>
    </row>
    <row r="363" spans="1:62">
      <c r="BI363" s="53"/>
      <c r="BJ363" s="53"/>
    </row>
    <row r="364" spans="1:62">
      <c r="AS364" s="53"/>
      <c r="AT364" s="53"/>
      <c r="AU364" s="53"/>
      <c r="AV364" s="53"/>
      <c r="AW364" s="53"/>
      <c r="AX364" s="53"/>
      <c r="AY364" s="53"/>
      <c r="AZ364" s="53"/>
      <c r="BA364" s="53"/>
      <c r="BB364" s="53"/>
      <c r="BC364" s="53"/>
      <c r="BD364" s="53"/>
      <c r="BE364" s="53"/>
      <c r="BF364" s="53"/>
      <c r="BG364" s="53"/>
      <c r="BH364" s="53"/>
      <c r="BI364" s="53"/>
      <c r="BJ364" s="53"/>
    </row>
    <row r="365" spans="1:62">
      <c r="AS365" s="53"/>
      <c r="AT365" s="53"/>
      <c r="AU365" s="53"/>
      <c r="AV365" s="53"/>
      <c r="AW365" s="53"/>
      <c r="AX365" s="53"/>
      <c r="AY365" s="53"/>
      <c r="AZ365" s="53"/>
      <c r="BA365" s="53"/>
      <c r="BB365" s="53"/>
      <c r="BC365" s="53"/>
      <c r="BD365" s="53"/>
      <c r="BE365" s="53"/>
      <c r="BF365" s="53"/>
      <c r="BG365" s="53"/>
      <c r="BH365" s="53"/>
      <c r="BI365" s="53"/>
      <c r="BJ365" s="53"/>
    </row>
    <row r="366" spans="1:62">
      <c r="AS366" s="53"/>
      <c r="AT366" s="53"/>
      <c r="AU366" s="53"/>
      <c r="AV366" s="53"/>
      <c r="AW366" s="53"/>
      <c r="AX366" s="53"/>
      <c r="AY366" s="53"/>
      <c r="AZ366" s="53"/>
      <c r="BA366" s="53"/>
      <c r="BB366" s="53"/>
      <c r="BC366" s="53"/>
      <c r="BD366" s="53"/>
      <c r="BE366" s="53"/>
      <c r="BF366" s="53"/>
      <c r="BG366" s="53"/>
      <c r="BH366" s="53"/>
      <c r="BI366" s="53"/>
      <c r="BJ366" s="53"/>
    </row>
    <row r="367" spans="1:62">
      <c r="AS367" s="53"/>
      <c r="AT367" s="53"/>
      <c r="AU367" s="53"/>
      <c r="AV367" s="53"/>
      <c r="AW367" s="53"/>
      <c r="AX367" s="53"/>
      <c r="AY367" s="53"/>
      <c r="AZ367" s="53"/>
      <c r="BA367" s="53"/>
      <c r="BB367" s="53"/>
      <c r="BC367" s="53"/>
      <c r="BD367" s="53"/>
      <c r="BE367" s="53"/>
      <c r="BF367" s="53"/>
      <c r="BG367" s="53"/>
      <c r="BH367" s="53"/>
      <c r="BI367" s="53"/>
      <c r="BJ367" s="53"/>
    </row>
    <row r="368" spans="1:62">
      <c r="AS368" s="53"/>
      <c r="AT368" s="53"/>
      <c r="AU368" s="53"/>
      <c r="AV368" s="53"/>
      <c r="AW368" s="53"/>
      <c r="AX368" s="53"/>
      <c r="AY368" s="53"/>
      <c r="AZ368" s="53"/>
      <c r="BA368" s="53"/>
      <c r="BB368" s="53"/>
      <c r="BC368" s="53"/>
      <c r="BD368" s="53"/>
      <c r="BE368" s="53"/>
      <c r="BF368" s="53"/>
      <c r="BG368" s="53"/>
      <c r="BH368" s="53"/>
      <c r="BI368" s="53"/>
      <c r="BJ368" s="53"/>
    </row>
    <row r="369" spans="45:62">
      <c r="AS369" s="53"/>
      <c r="AT369" s="53"/>
      <c r="AU369" s="53"/>
      <c r="AV369" s="53"/>
      <c r="AW369" s="53"/>
      <c r="AX369" s="53"/>
      <c r="AY369" s="53"/>
      <c r="AZ369" s="53"/>
      <c r="BA369" s="53"/>
      <c r="BB369" s="53"/>
      <c r="BC369" s="53"/>
      <c r="BD369" s="53"/>
      <c r="BE369" s="53"/>
      <c r="BF369" s="53"/>
      <c r="BG369" s="53"/>
      <c r="BH369" s="53"/>
      <c r="BI369" s="53"/>
      <c r="BJ369" s="53"/>
    </row>
    <row r="370" spans="45:62">
      <c r="AS370" s="53"/>
      <c r="AT370" s="53"/>
      <c r="AU370" s="53"/>
      <c r="AV370" s="53"/>
      <c r="AW370" s="53"/>
      <c r="AX370" s="53"/>
      <c r="AY370" s="53"/>
      <c r="AZ370" s="53"/>
      <c r="BA370" s="53"/>
      <c r="BB370" s="53"/>
      <c r="BC370" s="53"/>
      <c r="BD370" s="53"/>
      <c r="BE370" s="53"/>
      <c r="BF370" s="53"/>
      <c r="BG370" s="53"/>
      <c r="BH370" s="53"/>
      <c r="BI370" s="53"/>
      <c r="BJ370" s="53"/>
    </row>
    <row r="371" spans="45:62">
      <c r="AS371" s="53"/>
      <c r="AT371" s="53"/>
      <c r="AU371" s="53"/>
      <c r="AV371" s="53"/>
      <c r="AW371" s="53"/>
      <c r="AX371" s="53"/>
      <c r="AY371" s="53"/>
      <c r="AZ371" s="53"/>
      <c r="BA371" s="53"/>
      <c r="BB371" s="53"/>
      <c r="BC371" s="53"/>
      <c r="BD371" s="53"/>
      <c r="BE371" s="53"/>
      <c r="BF371" s="53"/>
      <c r="BG371" s="53"/>
      <c r="BH371" s="53"/>
      <c r="BI371" s="53"/>
      <c r="BJ371" s="53"/>
    </row>
    <row r="372" spans="45:62">
      <c r="AS372" s="53"/>
      <c r="AT372" s="53"/>
      <c r="AU372" s="53"/>
      <c r="AV372" s="53"/>
      <c r="AW372" s="53"/>
      <c r="AX372" s="53"/>
      <c r="AY372" s="53"/>
      <c r="AZ372" s="53"/>
      <c r="BA372" s="53"/>
      <c r="BB372" s="53"/>
      <c r="BC372" s="53"/>
      <c r="BD372" s="53"/>
      <c r="BE372" s="53"/>
      <c r="BF372" s="53"/>
      <c r="BG372" s="53"/>
      <c r="BH372" s="53"/>
      <c r="BI372" s="53"/>
      <c r="BJ372" s="53"/>
    </row>
    <row r="373" spans="45:62">
      <c r="AS373" s="53"/>
      <c r="AT373" s="53"/>
      <c r="AU373" s="53"/>
      <c r="AV373" s="53"/>
      <c r="AW373" s="53"/>
      <c r="AX373" s="53"/>
      <c r="AY373" s="53"/>
      <c r="AZ373" s="53"/>
      <c r="BA373" s="53"/>
      <c r="BB373" s="53"/>
      <c r="BC373" s="53"/>
      <c r="BD373" s="53"/>
      <c r="BE373" s="53"/>
      <c r="BF373" s="53"/>
      <c r="BG373" s="53"/>
      <c r="BH373" s="53"/>
      <c r="BI373" s="53"/>
      <c r="BJ373" s="53"/>
    </row>
    <row r="374" spans="45:62">
      <c r="AS374" s="53"/>
      <c r="AT374" s="53"/>
      <c r="AU374" s="53"/>
      <c r="AV374" s="53"/>
      <c r="AW374" s="53"/>
      <c r="AX374" s="53"/>
      <c r="AY374" s="53"/>
      <c r="AZ374" s="53"/>
      <c r="BA374" s="53"/>
      <c r="BB374" s="53"/>
      <c r="BC374" s="53"/>
      <c r="BD374" s="53"/>
      <c r="BE374" s="53"/>
      <c r="BF374" s="53"/>
      <c r="BG374" s="53"/>
      <c r="BH374" s="53"/>
      <c r="BI374" s="53"/>
      <c r="BJ374" s="53"/>
    </row>
    <row r="375" spans="45:62">
      <c r="AS375" s="53"/>
      <c r="AT375" s="53"/>
      <c r="AU375" s="53"/>
      <c r="AV375" s="53"/>
      <c r="AW375" s="53"/>
      <c r="AX375" s="53"/>
      <c r="AY375" s="53"/>
      <c r="AZ375" s="53"/>
      <c r="BA375" s="53"/>
      <c r="BB375" s="53"/>
      <c r="BC375" s="53"/>
      <c r="BD375" s="53"/>
      <c r="BE375" s="53"/>
      <c r="BF375" s="53"/>
      <c r="BG375" s="53"/>
      <c r="BH375" s="53"/>
      <c r="BI375" s="53"/>
      <c r="BJ375" s="53"/>
    </row>
    <row r="376" spans="45:62">
      <c r="AS376" s="53"/>
      <c r="AT376" s="53"/>
      <c r="AU376" s="53"/>
      <c r="AV376" s="53"/>
      <c r="AW376" s="53"/>
      <c r="AX376" s="53"/>
      <c r="AY376" s="53"/>
      <c r="AZ376" s="53"/>
      <c r="BA376" s="53"/>
      <c r="BB376" s="53"/>
      <c r="BC376" s="53"/>
      <c r="BD376" s="53"/>
      <c r="BE376" s="53"/>
      <c r="BF376" s="53"/>
      <c r="BG376" s="53"/>
      <c r="BH376" s="53"/>
      <c r="BI376" s="53"/>
      <c r="BJ376" s="53"/>
    </row>
    <row r="377" spans="45:62">
      <c r="AS377" s="53"/>
      <c r="AT377" s="53"/>
      <c r="AU377" s="53"/>
      <c r="AV377" s="53"/>
      <c r="AW377" s="53"/>
      <c r="AX377" s="53"/>
      <c r="AY377" s="53"/>
      <c r="AZ377" s="53"/>
      <c r="BA377" s="53"/>
      <c r="BB377" s="53"/>
      <c r="BC377" s="53"/>
      <c r="BD377" s="53"/>
      <c r="BE377" s="53"/>
      <c r="BF377" s="53"/>
      <c r="BG377" s="53"/>
      <c r="BH377" s="53"/>
      <c r="BI377" s="53"/>
      <c r="BJ377" s="53"/>
    </row>
    <row r="378" spans="45:62">
      <c r="AS378" s="53"/>
      <c r="AT378" s="53"/>
      <c r="AU378" s="53"/>
      <c r="AV378" s="53"/>
      <c r="AW378" s="53"/>
      <c r="AX378" s="53"/>
      <c r="AY378" s="53"/>
      <c r="AZ378" s="53"/>
      <c r="BA378" s="53"/>
      <c r="BB378" s="53"/>
      <c r="BC378" s="53"/>
      <c r="BD378" s="53"/>
      <c r="BE378" s="53"/>
      <c r="BF378" s="53"/>
      <c r="BG378" s="53"/>
      <c r="BH378" s="53"/>
      <c r="BI378" s="53"/>
      <c r="BJ378" s="53"/>
    </row>
    <row r="379" spans="45:62">
      <c r="AS379" s="53"/>
      <c r="AT379" s="53"/>
      <c r="AU379" s="53"/>
      <c r="AV379" s="53"/>
      <c r="AW379" s="53"/>
      <c r="AX379" s="53"/>
      <c r="AY379" s="53"/>
      <c r="AZ379" s="53"/>
      <c r="BA379" s="53"/>
      <c r="BB379" s="53"/>
      <c r="BC379" s="53"/>
      <c r="BD379" s="53"/>
      <c r="BE379" s="53"/>
      <c r="BF379" s="53"/>
      <c r="BG379" s="53"/>
      <c r="BH379" s="53"/>
      <c r="BI379" s="53"/>
      <c r="BJ379" s="53"/>
    </row>
    <row r="380" spans="45:62">
      <c r="AS380" s="53"/>
      <c r="AT380" s="53"/>
      <c r="AU380" s="53"/>
      <c r="AV380" s="53"/>
      <c r="AW380" s="53"/>
      <c r="AX380" s="53"/>
      <c r="AY380" s="53"/>
      <c r="AZ380" s="53"/>
      <c r="BA380" s="53"/>
      <c r="BB380" s="53"/>
      <c r="BC380" s="53"/>
      <c r="BD380" s="53"/>
      <c r="BE380" s="53"/>
      <c r="BF380" s="53"/>
      <c r="BG380" s="53"/>
      <c r="BH380" s="53"/>
      <c r="BI380" s="53"/>
      <c r="BJ380" s="53"/>
    </row>
    <row r="381" spans="45:62">
      <c r="AS381" s="53"/>
      <c r="AT381" s="53"/>
      <c r="AU381" s="53"/>
      <c r="AV381" s="53"/>
      <c r="AW381" s="53"/>
      <c r="AX381" s="53"/>
      <c r="AY381" s="53"/>
      <c r="AZ381" s="53"/>
      <c r="BA381" s="53"/>
      <c r="BB381" s="53"/>
      <c r="BC381" s="53"/>
      <c r="BD381" s="53"/>
      <c r="BE381" s="53"/>
      <c r="BF381" s="53"/>
      <c r="BG381" s="53"/>
      <c r="BH381" s="53"/>
      <c r="BI381" s="53"/>
      <c r="BJ381" s="53"/>
    </row>
    <row r="382" spans="45:62">
      <c r="AS382" s="53"/>
      <c r="AT382" s="53"/>
      <c r="AU382" s="53"/>
      <c r="AV382" s="53"/>
      <c r="AW382" s="53"/>
      <c r="AX382" s="53"/>
      <c r="AY382" s="53"/>
      <c r="AZ382" s="53"/>
      <c r="BA382" s="53"/>
      <c r="BB382" s="53"/>
      <c r="BC382" s="53"/>
      <c r="BD382" s="53"/>
      <c r="BE382" s="53"/>
      <c r="BF382" s="53"/>
      <c r="BG382" s="53"/>
      <c r="BH382" s="53"/>
      <c r="BI382" s="53"/>
      <c r="BJ382" s="53"/>
    </row>
    <row r="383" spans="45:62">
      <c r="AS383" s="53"/>
      <c r="AT383" s="53"/>
      <c r="AU383" s="53"/>
      <c r="AV383" s="53"/>
      <c r="AW383" s="53"/>
      <c r="AX383" s="53"/>
      <c r="AY383" s="53"/>
      <c r="AZ383" s="53"/>
      <c r="BA383" s="53"/>
      <c r="BB383" s="53"/>
      <c r="BC383" s="53"/>
      <c r="BD383" s="53"/>
      <c r="BE383" s="53"/>
      <c r="BF383" s="53"/>
      <c r="BG383" s="53"/>
      <c r="BH383" s="53"/>
      <c r="BI383" s="53"/>
      <c r="BJ383" s="53"/>
    </row>
    <row r="384" spans="45:62">
      <c r="AS384" s="53"/>
      <c r="AT384" s="53"/>
      <c r="AU384" s="53"/>
      <c r="AV384" s="53"/>
      <c r="AW384" s="53"/>
      <c r="AX384" s="53"/>
      <c r="AY384" s="53"/>
      <c r="AZ384" s="53"/>
      <c r="BA384" s="53"/>
      <c r="BB384" s="53"/>
      <c r="BC384" s="53"/>
      <c r="BD384" s="53"/>
      <c r="BE384" s="53"/>
      <c r="BF384" s="53"/>
      <c r="BG384" s="53"/>
      <c r="BH384" s="53"/>
      <c r="BI384" s="53"/>
      <c r="BJ384" s="53"/>
    </row>
    <row r="385" spans="45:62">
      <c r="AS385" s="53"/>
      <c r="AT385" s="53"/>
      <c r="AU385" s="53"/>
      <c r="AV385" s="53"/>
      <c r="AW385" s="53"/>
      <c r="AX385" s="53"/>
      <c r="AY385" s="53"/>
      <c r="AZ385" s="53"/>
      <c r="BA385" s="53"/>
      <c r="BB385" s="53"/>
      <c r="BC385" s="53"/>
      <c r="BD385" s="53"/>
      <c r="BE385" s="53"/>
      <c r="BF385" s="53"/>
      <c r="BG385" s="53"/>
      <c r="BH385" s="53"/>
      <c r="BI385" s="53"/>
      <c r="BJ385" s="53"/>
    </row>
    <row r="386" spans="45:62">
      <c r="AS386" s="53"/>
      <c r="AT386" s="53"/>
      <c r="AU386" s="53"/>
      <c r="AV386" s="53"/>
      <c r="AW386" s="53"/>
      <c r="AX386" s="53"/>
      <c r="AY386" s="53"/>
      <c r="AZ386" s="53"/>
      <c r="BA386" s="53"/>
      <c r="BB386" s="53"/>
      <c r="BC386" s="53"/>
      <c r="BD386" s="53"/>
      <c r="BE386" s="53"/>
      <c r="BF386" s="53"/>
      <c r="BG386" s="53"/>
      <c r="BH386" s="53"/>
      <c r="BI386" s="53"/>
      <c r="BJ386" s="53"/>
    </row>
    <row r="387" spans="45:62">
      <c r="AS387" s="53"/>
      <c r="AT387" s="53"/>
      <c r="AU387" s="53"/>
      <c r="AV387" s="53"/>
      <c r="AW387" s="53"/>
      <c r="AX387" s="53"/>
      <c r="AY387" s="53"/>
      <c r="AZ387" s="53"/>
      <c r="BA387" s="53"/>
      <c r="BB387" s="53"/>
      <c r="BC387" s="53"/>
      <c r="BD387" s="53"/>
      <c r="BE387" s="53"/>
      <c r="BF387" s="53"/>
      <c r="BG387" s="53"/>
      <c r="BH387" s="53"/>
      <c r="BI387" s="53"/>
      <c r="BJ387" s="53"/>
    </row>
    <row r="388" spans="45:62">
      <c r="AS388" s="53"/>
      <c r="AT388" s="53"/>
      <c r="AU388" s="53"/>
      <c r="AV388" s="53"/>
      <c r="AW388" s="53"/>
      <c r="AX388" s="53"/>
      <c r="AY388" s="53"/>
      <c r="AZ388" s="53"/>
      <c r="BA388" s="53"/>
      <c r="BB388" s="53"/>
      <c r="BC388" s="53"/>
      <c r="BD388" s="53"/>
      <c r="BE388" s="53"/>
      <c r="BF388" s="53"/>
      <c r="BG388" s="53"/>
      <c r="BH388" s="53"/>
      <c r="BI388" s="53"/>
      <c r="BJ388" s="53"/>
    </row>
    <row r="389" spans="45:62">
      <c r="AS389" s="53"/>
      <c r="AT389" s="53"/>
      <c r="AU389" s="53"/>
      <c r="AV389" s="53"/>
      <c r="AW389" s="53"/>
      <c r="AX389" s="53"/>
      <c r="AY389" s="53"/>
      <c r="AZ389" s="53"/>
      <c r="BA389" s="53"/>
      <c r="BB389" s="53"/>
      <c r="BC389" s="53"/>
      <c r="BD389" s="53"/>
      <c r="BE389" s="53"/>
      <c r="BF389" s="53"/>
      <c r="BG389" s="53"/>
      <c r="BH389" s="53"/>
      <c r="BI389" s="53"/>
      <c r="BJ389" s="53"/>
    </row>
    <row r="390" spans="45:62">
      <c r="AS390" s="53"/>
      <c r="AT390" s="53"/>
      <c r="AU390" s="53"/>
      <c r="AV390" s="53"/>
      <c r="AW390" s="53"/>
      <c r="AX390" s="53"/>
      <c r="AY390" s="53"/>
      <c r="AZ390" s="53"/>
      <c r="BA390" s="53"/>
      <c r="BB390" s="53"/>
      <c r="BC390" s="53"/>
      <c r="BD390" s="53"/>
      <c r="BE390" s="53"/>
      <c r="BF390" s="53"/>
      <c r="BG390" s="53"/>
      <c r="BH390" s="53"/>
      <c r="BI390" s="53"/>
      <c r="BJ390" s="53"/>
    </row>
    <row r="391" spans="45:62">
      <c r="AS391" s="53"/>
      <c r="AT391" s="53"/>
      <c r="AU391" s="53"/>
      <c r="AV391" s="53"/>
      <c r="AW391" s="53"/>
      <c r="AX391" s="53"/>
      <c r="AY391" s="53"/>
      <c r="AZ391" s="53"/>
      <c r="BA391" s="53"/>
      <c r="BB391" s="53"/>
      <c r="BC391" s="53"/>
      <c r="BD391" s="53"/>
      <c r="BE391" s="53"/>
      <c r="BF391" s="53"/>
      <c r="BG391" s="53"/>
      <c r="BH391" s="53"/>
      <c r="BI391" s="53"/>
      <c r="BJ391" s="53"/>
    </row>
    <row r="392" spans="45:62">
      <c r="AS392" s="53"/>
      <c r="AT392" s="53"/>
      <c r="AU392" s="53"/>
      <c r="AV392" s="53"/>
      <c r="AW392" s="53"/>
      <c r="AX392" s="53"/>
      <c r="AY392" s="53"/>
      <c r="AZ392" s="53"/>
      <c r="BA392" s="53"/>
      <c r="BB392" s="53"/>
      <c r="BC392" s="53"/>
      <c r="BD392" s="53"/>
      <c r="BE392" s="53"/>
      <c r="BF392" s="53"/>
      <c r="BG392" s="53"/>
      <c r="BH392" s="53"/>
      <c r="BI392" s="53"/>
      <c r="BJ392" s="53"/>
    </row>
    <row r="393" spans="45:62">
      <c r="AS393" s="53"/>
      <c r="AT393" s="53"/>
      <c r="AU393" s="53"/>
      <c r="AV393" s="53"/>
      <c r="AW393" s="53"/>
      <c r="AX393" s="53"/>
      <c r="AY393" s="53"/>
      <c r="AZ393" s="53"/>
      <c r="BA393" s="53"/>
      <c r="BB393" s="53"/>
      <c r="BC393" s="53"/>
      <c r="BD393" s="53"/>
      <c r="BE393" s="53"/>
      <c r="BF393" s="53"/>
      <c r="BG393" s="53"/>
      <c r="BH393" s="53"/>
      <c r="BI393" s="53"/>
      <c r="BJ393" s="53"/>
    </row>
    <row r="394" spans="45:62">
      <c r="AS394" s="53"/>
      <c r="AT394" s="53"/>
      <c r="AU394" s="53"/>
      <c r="AV394" s="53"/>
      <c r="AW394" s="53"/>
      <c r="AX394" s="53"/>
      <c r="AY394" s="53"/>
      <c r="AZ394" s="53"/>
      <c r="BA394" s="53"/>
      <c r="BB394" s="53"/>
      <c r="BC394" s="53"/>
      <c r="BD394" s="53"/>
      <c r="BE394" s="53"/>
      <c r="BF394" s="53"/>
      <c r="BG394" s="53"/>
      <c r="BH394" s="53"/>
      <c r="BI394" s="53"/>
      <c r="BJ394" s="53"/>
    </row>
    <row r="395" spans="45:62">
      <c r="AS395" s="53"/>
      <c r="AT395" s="53"/>
      <c r="AU395" s="53"/>
      <c r="AV395" s="53"/>
      <c r="AW395" s="53"/>
      <c r="AX395" s="53"/>
      <c r="AY395" s="53"/>
      <c r="AZ395" s="53"/>
      <c r="BA395" s="53"/>
      <c r="BB395" s="53"/>
      <c r="BC395" s="53"/>
      <c r="BD395" s="53"/>
      <c r="BE395" s="53"/>
      <c r="BF395" s="53"/>
      <c r="BG395" s="53"/>
      <c r="BH395" s="53"/>
      <c r="BI395" s="53"/>
      <c r="BJ395" s="53"/>
    </row>
    <row r="396" spans="45:62">
      <c r="AS396" s="53"/>
      <c r="AT396" s="53"/>
      <c r="AU396" s="53"/>
      <c r="AV396" s="53"/>
      <c r="AW396" s="53"/>
      <c r="AX396" s="53"/>
      <c r="AY396" s="53"/>
      <c r="AZ396" s="53"/>
      <c r="BA396" s="53"/>
      <c r="BB396" s="53"/>
      <c r="BC396" s="53"/>
      <c r="BD396" s="53"/>
      <c r="BE396" s="53"/>
      <c r="BF396" s="53"/>
      <c r="BG396" s="53"/>
      <c r="BH396" s="53"/>
      <c r="BI396" s="53"/>
      <c r="BJ396" s="53"/>
    </row>
    <row r="397" spans="45:62">
      <c r="AS397" s="53"/>
      <c r="AT397" s="53"/>
      <c r="AU397" s="53"/>
      <c r="AV397" s="53"/>
      <c r="AW397" s="53"/>
      <c r="AX397" s="53"/>
      <c r="AY397" s="53"/>
      <c r="AZ397" s="53"/>
      <c r="BA397" s="53"/>
      <c r="BB397" s="53"/>
      <c r="BC397" s="53"/>
      <c r="BD397" s="53"/>
      <c r="BE397" s="53"/>
      <c r="BF397" s="53"/>
      <c r="BG397" s="53"/>
      <c r="BH397" s="53"/>
      <c r="BI397" s="53"/>
      <c r="BJ397" s="53"/>
    </row>
    <row r="398" spans="45:62">
      <c r="AS398" s="53"/>
      <c r="AT398" s="53"/>
      <c r="AU398" s="53"/>
      <c r="AV398" s="53"/>
      <c r="AW398" s="53"/>
      <c r="AX398" s="53"/>
      <c r="AY398" s="53"/>
      <c r="AZ398" s="53"/>
      <c r="BA398" s="53"/>
      <c r="BB398" s="53"/>
      <c r="BC398" s="53"/>
      <c r="BD398" s="53"/>
      <c r="BE398" s="53"/>
      <c r="BF398" s="53"/>
      <c r="BG398" s="53"/>
      <c r="BH398" s="53"/>
      <c r="BI398" s="53"/>
      <c r="BJ398" s="53"/>
    </row>
    <row r="399" spans="45:62">
      <c r="AS399" s="53"/>
      <c r="AT399" s="53"/>
      <c r="AU399" s="53"/>
      <c r="AV399" s="53"/>
      <c r="AW399" s="53"/>
      <c r="AX399" s="53"/>
      <c r="AY399" s="53"/>
      <c r="AZ399" s="53"/>
      <c r="BA399" s="53"/>
      <c r="BB399" s="53"/>
      <c r="BC399" s="53"/>
      <c r="BD399" s="53"/>
      <c r="BE399" s="53"/>
      <c r="BF399" s="53"/>
      <c r="BG399" s="53"/>
      <c r="BH399" s="53"/>
      <c r="BI399" s="53"/>
      <c r="BJ399" s="53"/>
    </row>
    <row r="400" spans="45:62">
      <c r="AS400" s="53"/>
      <c r="AT400" s="53"/>
      <c r="AU400" s="53"/>
      <c r="AV400" s="53"/>
      <c r="AW400" s="53"/>
      <c r="AX400" s="53"/>
      <c r="AY400" s="53"/>
      <c r="AZ400" s="53"/>
      <c r="BA400" s="53"/>
      <c r="BB400" s="53"/>
      <c r="BC400" s="53"/>
      <c r="BD400" s="53"/>
      <c r="BE400" s="53"/>
      <c r="BF400" s="53"/>
      <c r="BG400" s="53"/>
      <c r="BH400" s="53"/>
      <c r="BI400" s="53"/>
      <c r="BJ400" s="53"/>
    </row>
    <row r="401" spans="45:62">
      <c r="AS401" s="53"/>
      <c r="AT401" s="53"/>
      <c r="AU401" s="53"/>
      <c r="AV401" s="53"/>
      <c r="AW401" s="53"/>
      <c r="AX401" s="53"/>
      <c r="AY401" s="53"/>
      <c r="AZ401" s="53"/>
      <c r="BA401" s="53"/>
      <c r="BB401" s="53"/>
      <c r="BC401" s="53"/>
      <c r="BD401" s="53"/>
      <c r="BE401" s="53"/>
      <c r="BF401" s="53"/>
      <c r="BG401" s="53"/>
      <c r="BH401" s="53"/>
      <c r="BI401" s="53"/>
      <c r="BJ401" s="53"/>
    </row>
    <row r="402" spans="45:62">
      <c r="AS402" s="53"/>
      <c r="AT402" s="53"/>
      <c r="AU402" s="53"/>
      <c r="AV402" s="53"/>
      <c r="AW402" s="53"/>
      <c r="AX402" s="53"/>
      <c r="AY402" s="53"/>
      <c r="AZ402" s="53"/>
      <c r="BA402" s="53"/>
      <c r="BB402" s="53"/>
      <c r="BC402" s="53"/>
      <c r="BD402" s="53"/>
      <c r="BE402" s="53"/>
      <c r="BF402" s="53"/>
      <c r="BG402" s="53"/>
      <c r="BH402" s="53"/>
      <c r="BI402" s="53"/>
      <c r="BJ402" s="53"/>
    </row>
    <row r="403" spans="45:62">
      <c r="AS403" s="53"/>
      <c r="AT403" s="53"/>
      <c r="AU403" s="53"/>
      <c r="AV403" s="53"/>
      <c r="AW403" s="53"/>
      <c r="AX403" s="53"/>
      <c r="AY403" s="53"/>
      <c r="AZ403" s="53"/>
      <c r="BA403" s="53"/>
      <c r="BB403" s="53"/>
      <c r="BC403" s="53"/>
      <c r="BD403" s="53"/>
      <c r="BE403" s="53"/>
      <c r="BF403" s="53"/>
      <c r="BG403" s="53"/>
      <c r="BH403" s="53"/>
      <c r="BI403" s="53"/>
      <c r="BJ403" s="53"/>
    </row>
    <row r="404" spans="45:62">
      <c r="AS404" s="53"/>
      <c r="AT404" s="53"/>
      <c r="AU404" s="53"/>
      <c r="AV404" s="53"/>
      <c r="AW404" s="53"/>
      <c r="AX404" s="53"/>
      <c r="AY404" s="53"/>
      <c r="AZ404" s="53"/>
      <c r="BA404" s="53"/>
      <c r="BB404" s="53"/>
      <c r="BC404" s="53"/>
      <c r="BD404" s="53"/>
      <c r="BE404" s="53"/>
      <c r="BF404" s="53"/>
      <c r="BG404" s="53"/>
      <c r="BH404" s="53"/>
      <c r="BI404" s="53"/>
      <c r="BJ404" s="53"/>
    </row>
    <row r="405" spans="45:62">
      <c r="AS405" s="53"/>
      <c r="AT405" s="53"/>
      <c r="AU405" s="53"/>
      <c r="AV405" s="53"/>
      <c r="AW405" s="53"/>
      <c r="AX405" s="53"/>
      <c r="AY405" s="53"/>
      <c r="AZ405" s="53"/>
      <c r="BA405" s="53"/>
      <c r="BB405" s="53"/>
      <c r="BC405" s="53"/>
      <c r="BD405" s="53"/>
      <c r="BE405" s="53"/>
      <c r="BF405" s="53"/>
      <c r="BG405" s="53"/>
      <c r="BH405" s="53"/>
      <c r="BI405" s="53"/>
      <c r="BJ405" s="53"/>
    </row>
    <row r="406" spans="45:62">
      <c r="AS406" s="53"/>
      <c r="AT406" s="53"/>
      <c r="AU406" s="53"/>
      <c r="AV406" s="53"/>
      <c r="AW406" s="53"/>
      <c r="AX406" s="53"/>
      <c r="AY406" s="53"/>
      <c r="AZ406" s="53"/>
      <c r="BA406" s="53"/>
      <c r="BB406" s="53"/>
      <c r="BC406" s="53"/>
      <c r="BD406" s="53"/>
      <c r="BE406" s="53"/>
      <c r="BF406" s="53"/>
      <c r="BG406" s="53"/>
      <c r="BH406" s="53"/>
      <c r="BI406" s="53"/>
      <c r="BJ406" s="53"/>
    </row>
    <row r="407" spans="45:62">
      <c r="AS407" s="53"/>
      <c r="AT407" s="53"/>
      <c r="AU407" s="53"/>
      <c r="AV407" s="53"/>
      <c r="AW407" s="53"/>
      <c r="AX407" s="53"/>
      <c r="AY407" s="53"/>
      <c r="AZ407" s="53"/>
      <c r="BA407" s="53"/>
      <c r="BB407" s="53"/>
      <c r="BC407" s="53"/>
      <c r="BD407" s="53"/>
      <c r="BE407" s="53"/>
      <c r="BF407" s="53"/>
      <c r="BG407" s="53"/>
      <c r="BH407" s="53"/>
      <c r="BI407" s="53"/>
      <c r="BJ407" s="53"/>
    </row>
    <row r="408" spans="45:62">
      <c r="AS408" s="53"/>
      <c r="AT408" s="53"/>
      <c r="AU408" s="53"/>
      <c r="AV408" s="53"/>
      <c r="AW408" s="53"/>
      <c r="AX408" s="53"/>
      <c r="AY408" s="53"/>
      <c r="AZ408" s="53"/>
      <c r="BA408" s="53"/>
      <c r="BB408" s="53"/>
      <c r="BC408" s="53"/>
      <c r="BD408" s="53"/>
      <c r="BE408" s="53"/>
      <c r="BF408" s="53"/>
      <c r="BG408" s="53"/>
      <c r="BH408" s="53"/>
      <c r="BI408" s="53"/>
      <c r="BJ408" s="53"/>
    </row>
    <row r="409" spans="45:62">
      <c r="AS409" s="53"/>
      <c r="AT409" s="53"/>
      <c r="AU409" s="53"/>
      <c r="AV409" s="53"/>
      <c r="AW409" s="53"/>
      <c r="AX409" s="53"/>
      <c r="AY409" s="53"/>
      <c r="AZ409" s="53"/>
      <c r="BA409" s="53"/>
      <c r="BB409" s="53"/>
      <c r="BC409" s="53"/>
      <c r="BD409" s="53"/>
      <c r="BE409" s="53"/>
      <c r="BF409" s="53"/>
      <c r="BG409" s="53"/>
      <c r="BH409" s="53"/>
      <c r="BI409" s="53"/>
      <c r="BJ409" s="53"/>
    </row>
    <row r="410" spans="45:62">
      <c r="AS410" s="53"/>
      <c r="AT410" s="53"/>
      <c r="AU410" s="53"/>
      <c r="AV410" s="53"/>
      <c r="AW410" s="53"/>
      <c r="AX410" s="53"/>
      <c r="AY410" s="53"/>
      <c r="AZ410" s="53"/>
      <c r="BA410" s="53"/>
      <c r="BB410" s="53"/>
      <c r="BC410" s="53"/>
      <c r="BD410" s="53"/>
      <c r="BE410" s="53"/>
      <c r="BF410" s="53"/>
      <c r="BG410" s="53"/>
      <c r="BH410" s="53"/>
      <c r="BI410" s="53"/>
      <c r="BJ410" s="53"/>
    </row>
    <row r="411" spans="45:62">
      <c r="AS411" s="53"/>
      <c r="AT411" s="53"/>
      <c r="AU411" s="53"/>
      <c r="AV411" s="53"/>
      <c r="AW411" s="53"/>
      <c r="AX411" s="53"/>
      <c r="AY411" s="53"/>
      <c r="AZ411" s="53"/>
      <c r="BA411" s="53"/>
      <c r="BB411" s="53"/>
      <c r="BC411" s="53"/>
      <c r="BD411" s="53"/>
      <c r="BE411" s="53"/>
      <c r="BF411" s="53"/>
      <c r="BG411" s="53"/>
      <c r="BH411" s="53"/>
      <c r="BI411" s="53"/>
      <c r="BJ411" s="53"/>
    </row>
    <row r="412" spans="45:62">
      <c r="AS412" s="53"/>
      <c r="AT412" s="53"/>
      <c r="AU412" s="53"/>
      <c r="AV412" s="53"/>
      <c r="AW412" s="53"/>
      <c r="AX412" s="53"/>
      <c r="AY412" s="53"/>
      <c r="AZ412" s="53"/>
      <c r="BA412" s="53"/>
      <c r="BB412" s="53"/>
      <c r="BC412" s="53"/>
      <c r="BD412" s="53"/>
      <c r="BE412" s="53"/>
      <c r="BF412" s="53"/>
      <c r="BG412" s="53"/>
      <c r="BH412" s="53"/>
      <c r="BI412" s="53"/>
      <c r="BJ412" s="53"/>
    </row>
    <row r="413" spans="45:62">
      <c r="AS413" s="53"/>
      <c r="AT413" s="53"/>
      <c r="AU413" s="53"/>
      <c r="AV413" s="53"/>
      <c r="AW413" s="53"/>
      <c r="AX413" s="53"/>
      <c r="AY413" s="53"/>
      <c r="AZ413" s="53"/>
      <c r="BA413" s="53"/>
      <c r="BB413" s="53"/>
      <c r="BC413" s="53"/>
      <c r="BD413" s="53"/>
      <c r="BE413" s="53"/>
      <c r="BF413" s="53"/>
      <c r="BG413" s="53"/>
      <c r="BH413" s="53"/>
      <c r="BI413" s="53"/>
      <c r="BJ413" s="53"/>
    </row>
    <row r="414" spans="45:62">
      <c r="AS414" s="53"/>
      <c r="AT414" s="53"/>
      <c r="AU414" s="53"/>
      <c r="AV414" s="53"/>
      <c r="AW414" s="53"/>
      <c r="AX414" s="53"/>
      <c r="AY414" s="53"/>
      <c r="AZ414" s="53"/>
      <c r="BA414" s="53"/>
      <c r="BB414" s="53"/>
      <c r="BC414" s="53"/>
      <c r="BD414" s="53"/>
      <c r="BE414" s="53"/>
      <c r="BF414" s="53"/>
      <c r="BG414" s="53"/>
      <c r="BH414" s="53"/>
      <c r="BI414" s="53"/>
      <c r="BJ414" s="53"/>
    </row>
    <row r="415" spans="45:62">
      <c r="AS415" s="53"/>
      <c r="AT415" s="53"/>
      <c r="AU415" s="53"/>
      <c r="AV415" s="53"/>
      <c r="AW415" s="53"/>
      <c r="AX415" s="53"/>
      <c r="AY415" s="53"/>
      <c r="AZ415" s="53"/>
      <c r="BA415" s="53"/>
      <c r="BB415" s="53"/>
      <c r="BC415" s="53"/>
      <c r="BD415" s="53"/>
      <c r="BE415" s="53"/>
      <c r="BF415" s="53"/>
      <c r="BG415" s="53"/>
      <c r="BH415" s="53"/>
      <c r="BI415" s="53"/>
      <c r="BJ415" s="53"/>
    </row>
    <row r="416" spans="45:62">
      <c r="AS416" s="53"/>
      <c r="AT416" s="53"/>
      <c r="AU416" s="53"/>
      <c r="AV416" s="53"/>
      <c r="AW416" s="53"/>
      <c r="AX416" s="53"/>
      <c r="AY416" s="53"/>
      <c r="AZ416" s="53"/>
      <c r="BA416" s="53"/>
      <c r="BB416" s="53"/>
      <c r="BC416" s="53"/>
      <c r="BD416" s="53"/>
      <c r="BE416" s="53"/>
      <c r="BF416" s="53"/>
      <c r="BG416" s="53"/>
      <c r="BH416" s="53"/>
      <c r="BI416" s="53"/>
      <c r="BJ416" s="53"/>
    </row>
    <row r="417" spans="45:62">
      <c r="AS417" s="53"/>
      <c r="AT417" s="53"/>
      <c r="AU417" s="53"/>
      <c r="AV417" s="53"/>
      <c r="AW417" s="53"/>
      <c r="AX417" s="53"/>
      <c r="AY417" s="53"/>
      <c r="AZ417" s="53"/>
      <c r="BA417" s="53"/>
      <c r="BB417" s="53"/>
      <c r="BC417" s="53"/>
      <c r="BD417" s="53"/>
      <c r="BE417" s="53"/>
      <c r="BF417" s="53"/>
      <c r="BG417" s="53"/>
      <c r="BH417" s="53"/>
      <c r="BI417" s="53"/>
      <c r="BJ417" s="53"/>
    </row>
    <row r="418" spans="45:62">
      <c r="AS418" s="53"/>
      <c r="AT418" s="53"/>
      <c r="AU418" s="53"/>
      <c r="AV418" s="53"/>
      <c r="AW418" s="53"/>
      <c r="AX418" s="53"/>
      <c r="AY418" s="53"/>
      <c r="AZ418" s="53"/>
      <c r="BA418" s="53"/>
      <c r="BB418" s="53"/>
      <c r="BC418" s="53"/>
      <c r="BD418" s="53"/>
      <c r="BE418" s="53"/>
      <c r="BF418" s="53"/>
      <c r="BG418" s="53"/>
      <c r="BH418" s="53"/>
      <c r="BI418" s="53"/>
      <c r="BJ418" s="53"/>
    </row>
    <row r="419" spans="45:62">
      <c r="AS419" s="53"/>
      <c r="AT419" s="53"/>
      <c r="AU419" s="53"/>
      <c r="AV419" s="53"/>
      <c r="AW419" s="53"/>
      <c r="AX419" s="53"/>
      <c r="AY419" s="53"/>
      <c r="AZ419" s="53"/>
      <c r="BA419" s="53"/>
      <c r="BB419" s="53"/>
      <c r="BC419" s="53"/>
      <c r="BD419" s="53"/>
      <c r="BE419" s="53"/>
      <c r="BF419" s="53"/>
      <c r="BG419" s="53"/>
      <c r="BH419" s="53"/>
      <c r="BI419" s="53"/>
      <c r="BJ419" s="53"/>
    </row>
    <row r="420" spans="45:62">
      <c r="AS420" s="53"/>
      <c r="AT420" s="53"/>
      <c r="AU420" s="53"/>
      <c r="AV420" s="53"/>
      <c r="AW420" s="53"/>
      <c r="AX420" s="53"/>
      <c r="AY420" s="53"/>
      <c r="AZ420" s="53"/>
      <c r="BA420" s="53"/>
      <c r="BB420" s="53"/>
      <c r="BC420" s="53"/>
      <c r="BD420" s="53"/>
      <c r="BE420" s="53"/>
      <c r="BF420" s="53"/>
      <c r="BG420" s="53"/>
      <c r="BH420" s="53"/>
      <c r="BI420" s="53"/>
      <c r="BJ420" s="53"/>
    </row>
    <row r="421" spans="45:62">
      <c r="AS421" s="53"/>
      <c r="AT421" s="53"/>
      <c r="AU421" s="53"/>
      <c r="AV421" s="53"/>
      <c r="AW421" s="53"/>
      <c r="AX421" s="53"/>
      <c r="AY421" s="53"/>
      <c r="AZ421" s="53"/>
      <c r="BA421" s="53"/>
      <c r="BB421" s="53"/>
      <c r="BC421" s="53"/>
      <c r="BD421" s="53"/>
      <c r="BE421" s="53"/>
      <c r="BF421" s="53"/>
      <c r="BG421" s="53"/>
      <c r="BH421" s="53"/>
      <c r="BI421" s="53"/>
      <c r="BJ421" s="53"/>
    </row>
    <row r="422" spans="45:62">
      <c r="AS422" s="53"/>
      <c r="AT422" s="53"/>
      <c r="AU422" s="53"/>
      <c r="AV422" s="53"/>
      <c r="AW422" s="53"/>
      <c r="AX422" s="53"/>
      <c r="AY422" s="53"/>
      <c r="AZ422" s="53"/>
      <c r="BA422" s="53"/>
      <c r="BB422" s="53"/>
      <c r="BC422" s="53"/>
      <c r="BD422" s="53"/>
      <c r="BE422" s="53"/>
      <c r="BF422" s="53"/>
      <c r="BG422" s="53"/>
      <c r="BH422" s="53"/>
      <c r="BI422" s="53"/>
      <c r="BJ422" s="53"/>
    </row>
    <row r="423" spans="45:62">
      <c r="AS423" s="53"/>
      <c r="AT423" s="53"/>
      <c r="AU423" s="53"/>
      <c r="AV423" s="53"/>
      <c r="AW423" s="53"/>
      <c r="AX423" s="53"/>
      <c r="AY423" s="53"/>
      <c r="AZ423" s="53"/>
      <c r="BA423" s="53"/>
      <c r="BB423" s="53"/>
      <c r="BC423" s="53"/>
      <c r="BD423" s="53"/>
      <c r="BE423" s="53"/>
      <c r="BF423" s="53"/>
      <c r="BG423" s="53"/>
      <c r="BH423" s="53"/>
      <c r="BI423" s="53"/>
      <c r="BJ423" s="53"/>
    </row>
    <row r="424" spans="45:62">
      <c r="AS424" s="53"/>
      <c r="AT424" s="53"/>
      <c r="AU424" s="53"/>
      <c r="AV424" s="53"/>
      <c r="AW424" s="53"/>
      <c r="AX424" s="53"/>
      <c r="AY424" s="53"/>
      <c r="AZ424" s="53"/>
      <c r="BA424" s="53"/>
      <c r="BB424" s="53"/>
      <c r="BC424" s="53"/>
      <c r="BD424" s="53"/>
      <c r="BE424" s="53"/>
      <c r="BF424" s="53"/>
      <c r="BG424" s="53"/>
      <c r="BH424" s="53"/>
      <c r="BI424" s="53"/>
      <c r="BJ424" s="53"/>
    </row>
    <row r="425" spans="45:62">
      <c r="AS425" s="53"/>
      <c r="AT425" s="53"/>
      <c r="AU425" s="53"/>
      <c r="AV425" s="53"/>
      <c r="AW425" s="53"/>
      <c r="AX425" s="53"/>
      <c r="AY425" s="53"/>
      <c r="AZ425" s="53"/>
      <c r="BA425" s="53"/>
      <c r="BB425" s="53"/>
      <c r="BC425" s="53"/>
      <c r="BD425" s="53"/>
      <c r="BE425" s="53"/>
      <c r="BF425" s="53"/>
      <c r="BG425" s="53"/>
      <c r="BH425" s="53"/>
      <c r="BI425" s="53"/>
      <c r="BJ425" s="53"/>
    </row>
    <row r="426" spans="45:62">
      <c r="AS426" s="53"/>
      <c r="AT426" s="53"/>
      <c r="AU426" s="53"/>
      <c r="AV426" s="53"/>
      <c r="AW426" s="53"/>
      <c r="AX426" s="53"/>
      <c r="AY426" s="53"/>
      <c r="AZ426" s="53"/>
      <c r="BA426" s="53"/>
      <c r="BB426" s="53"/>
      <c r="BC426" s="53"/>
      <c r="BD426" s="53"/>
      <c r="BE426" s="53"/>
      <c r="BF426" s="53"/>
      <c r="BG426" s="53"/>
      <c r="BH426" s="53"/>
      <c r="BI426" s="53"/>
      <c r="BJ426" s="53"/>
    </row>
    <row r="427" spans="45:62">
      <c r="AS427" s="53"/>
      <c r="AT427" s="53"/>
      <c r="AU427" s="53"/>
      <c r="AV427" s="53"/>
      <c r="AW427" s="53"/>
      <c r="AX427" s="53"/>
      <c r="AY427" s="53"/>
      <c r="AZ427" s="53"/>
      <c r="BA427" s="53"/>
      <c r="BB427" s="53"/>
      <c r="BC427" s="53"/>
      <c r="BD427" s="53"/>
      <c r="BE427" s="53"/>
      <c r="BF427" s="53"/>
      <c r="BG427" s="53"/>
      <c r="BH427" s="53"/>
      <c r="BI427" s="53"/>
      <c r="BJ427" s="53"/>
    </row>
    <row r="428" spans="45:62">
      <c r="AS428" s="53"/>
      <c r="AT428" s="53"/>
      <c r="AU428" s="53"/>
      <c r="AV428" s="53"/>
      <c r="AW428" s="53"/>
      <c r="AX428" s="53"/>
      <c r="AY428" s="53"/>
      <c r="AZ428" s="53"/>
      <c r="BA428" s="53"/>
      <c r="BB428" s="53"/>
      <c r="BC428" s="53"/>
      <c r="BD428" s="53"/>
      <c r="BE428" s="53"/>
      <c r="BF428" s="53"/>
      <c r="BG428" s="53"/>
      <c r="BH428" s="53"/>
      <c r="BI428" s="53"/>
      <c r="BJ428" s="53"/>
    </row>
    <row r="429" spans="45:62">
      <c r="AS429" s="53"/>
      <c r="AT429" s="53"/>
      <c r="AU429" s="53"/>
      <c r="AV429" s="53"/>
      <c r="AW429" s="53"/>
      <c r="AX429" s="53"/>
      <c r="AY429" s="53"/>
      <c r="AZ429" s="53"/>
      <c r="BA429" s="53"/>
      <c r="BB429" s="53"/>
      <c r="BC429" s="53"/>
      <c r="BD429" s="53"/>
      <c r="BE429" s="53"/>
      <c r="BF429" s="53"/>
      <c r="BG429" s="53"/>
      <c r="BH429" s="53"/>
      <c r="BI429" s="53"/>
      <c r="BJ429" s="53"/>
    </row>
    <row r="430" spans="45:62">
      <c r="AS430" s="53"/>
      <c r="AT430" s="53"/>
      <c r="AU430" s="53"/>
      <c r="AV430" s="53"/>
      <c r="AW430" s="53"/>
      <c r="AX430" s="53"/>
      <c r="AY430" s="53"/>
      <c r="AZ430" s="53"/>
      <c r="BA430" s="53"/>
      <c r="BB430" s="53"/>
      <c r="BC430" s="53"/>
      <c r="BD430" s="53"/>
      <c r="BE430" s="53"/>
      <c r="BF430" s="53"/>
      <c r="BG430" s="53"/>
      <c r="BH430" s="53"/>
      <c r="BI430" s="53"/>
      <c r="BJ430" s="53"/>
    </row>
    <row r="431" spans="45:62">
      <c r="AS431" s="53"/>
      <c r="AT431" s="53"/>
      <c r="AU431" s="53"/>
      <c r="AV431" s="53"/>
      <c r="AW431" s="53"/>
      <c r="AX431" s="53"/>
      <c r="AY431" s="53"/>
      <c r="AZ431" s="53"/>
      <c r="BA431" s="53"/>
      <c r="BB431" s="53"/>
      <c r="BC431" s="53"/>
      <c r="BD431" s="53"/>
      <c r="BE431" s="53"/>
      <c r="BF431" s="53"/>
      <c r="BG431" s="53"/>
      <c r="BH431" s="53"/>
      <c r="BI431" s="53"/>
      <c r="BJ431" s="53"/>
    </row>
    <row r="432" spans="45:62">
      <c r="AS432" s="53"/>
      <c r="AT432" s="53"/>
      <c r="AU432" s="53"/>
      <c r="AV432" s="53"/>
      <c r="AW432" s="53"/>
      <c r="AX432" s="53"/>
      <c r="AY432" s="53"/>
      <c r="AZ432" s="53"/>
      <c r="BA432" s="53"/>
      <c r="BB432" s="53"/>
      <c r="BC432" s="53"/>
      <c r="BD432" s="53"/>
      <c r="BE432" s="53"/>
      <c r="BF432" s="53"/>
      <c r="BG432" s="53"/>
      <c r="BH432" s="53"/>
      <c r="BI432" s="53"/>
      <c r="BJ432" s="53"/>
    </row>
    <row r="433" spans="45:62">
      <c r="AS433" s="53"/>
      <c r="AT433" s="53"/>
      <c r="AU433" s="53"/>
      <c r="AV433" s="53"/>
      <c r="AW433" s="53"/>
      <c r="AX433" s="53"/>
      <c r="AY433" s="53"/>
      <c r="AZ433" s="53"/>
      <c r="BA433" s="53"/>
      <c r="BB433" s="53"/>
      <c r="BC433" s="53"/>
      <c r="BD433" s="53"/>
      <c r="BE433" s="53"/>
      <c r="BF433" s="53"/>
      <c r="BG433" s="53"/>
      <c r="BH433" s="53"/>
      <c r="BI433" s="53"/>
      <c r="BJ433" s="53"/>
    </row>
    <row r="434" spans="45:62">
      <c r="AS434" s="53"/>
      <c r="AT434" s="53"/>
      <c r="AU434" s="53"/>
      <c r="AV434" s="53"/>
      <c r="AW434" s="53"/>
      <c r="AX434" s="53"/>
      <c r="AY434" s="53"/>
      <c r="AZ434" s="53"/>
      <c r="BA434" s="53"/>
      <c r="BB434" s="53"/>
      <c r="BC434" s="53"/>
      <c r="BD434" s="53"/>
      <c r="BE434" s="53"/>
      <c r="BF434" s="53"/>
      <c r="BG434" s="53"/>
      <c r="BH434" s="53"/>
      <c r="BI434" s="53"/>
      <c r="BJ434" s="53"/>
    </row>
    <row r="435" spans="45:62">
      <c r="AS435" s="53"/>
      <c r="AT435" s="53"/>
      <c r="AU435" s="53"/>
      <c r="AV435" s="53"/>
      <c r="AW435" s="53"/>
      <c r="AX435" s="53"/>
      <c r="AY435" s="53"/>
      <c r="AZ435" s="53"/>
      <c r="BA435" s="53"/>
      <c r="BB435" s="53"/>
      <c r="BC435" s="53"/>
      <c r="BD435" s="53"/>
      <c r="BE435" s="53"/>
      <c r="BF435" s="53"/>
      <c r="BG435" s="53"/>
      <c r="BH435" s="53"/>
      <c r="BI435" s="53"/>
      <c r="BJ435" s="53"/>
    </row>
    <row r="436" spans="45:62">
      <c r="AS436" s="53"/>
      <c r="AT436" s="53"/>
      <c r="AU436" s="53"/>
      <c r="AV436" s="53"/>
      <c r="AW436" s="53"/>
      <c r="AX436" s="53"/>
      <c r="AY436" s="53"/>
      <c r="AZ436" s="53"/>
      <c r="BA436" s="53"/>
      <c r="BB436" s="53"/>
      <c r="BC436" s="53"/>
      <c r="BD436" s="53"/>
      <c r="BE436" s="53"/>
      <c r="BF436" s="53"/>
      <c r="BG436" s="53"/>
      <c r="BH436" s="53"/>
      <c r="BI436" s="53"/>
      <c r="BJ436" s="53"/>
    </row>
    <row r="437" spans="45:62">
      <c r="AS437" s="53"/>
      <c r="AT437" s="53"/>
      <c r="AU437" s="53"/>
      <c r="AV437" s="53"/>
      <c r="AW437" s="53"/>
      <c r="AX437" s="53"/>
      <c r="AY437" s="53"/>
      <c r="AZ437" s="53"/>
      <c r="BA437" s="53"/>
      <c r="BB437" s="53"/>
      <c r="BC437" s="53"/>
      <c r="BD437" s="53"/>
      <c r="BE437" s="53"/>
      <c r="BF437" s="53"/>
      <c r="BG437" s="53"/>
      <c r="BH437" s="53"/>
      <c r="BI437" s="53"/>
      <c r="BJ437" s="53"/>
    </row>
    <row r="438" spans="45:62">
      <c r="AS438" s="53"/>
      <c r="AT438" s="53"/>
      <c r="AU438" s="53"/>
      <c r="AV438" s="53"/>
      <c r="AW438" s="53"/>
      <c r="AX438" s="53"/>
      <c r="AY438" s="53"/>
      <c r="AZ438" s="53"/>
      <c r="BA438" s="53"/>
      <c r="BB438" s="53"/>
      <c r="BC438" s="53"/>
      <c r="BD438" s="53"/>
      <c r="BE438" s="53"/>
      <c r="BF438" s="53"/>
      <c r="BG438" s="53"/>
      <c r="BH438" s="53"/>
      <c r="BI438" s="53"/>
      <c r="BJ438" s="53"/>
    </row>
    <row r="439" spans="45:62">
      <c r="AS439" s="53"/>
      <c r="AT439" s="53"/>
      <c r="AU439" s="53"/>
      <c r="AV439" s="53"/>
      <c r="AW439" s="53"/>
      <c r="AX439" s="53"/>
      <c r="AY439" s="53"/>
      <c r="AZ439" s="53"/>
      <c r="BA439" s="53"/>
      <c r="BB439" s="53"/>
      <c r="BC439" s="53"/>
      <c r="BD439" s="53"/>
      <c r="BE439" s="53"/>
      <c r="BF439" s="53"/>
      <c r="BG439" s="53"/>
      <c r="BH439" s="53"/>
      <c r="BI439" s="53"/>
      <c r="BJ439" s="53"/>
    </row>
    <row r="440" spans="45:62">
      <c r="AS440" s="53"/>
      <c r="AT440" s="53"/>
      <c r="AU440" s="53"/>
      <c r="AV440" s="53"/>
      <c r="AW440" s="53"/>
      <c r="AX440" s="53"/>
      <c r="AY440" s="53"/>
      <c r="AZ440" s="53"/>
      <c r="BA440" s="53"/>
      <c r="BB440" s="53"/>
      <c r="BC440" s="53"/>
      <c r="BD440" s="53"/>
      <c r="BE440" s="53"/>
      <c r="BF440" s="53"/>
      <c r="BG440" s="53"/>
      <c r="BH440" s="53"/>
      <c r="BI440" s="53"/>
      <c r="BJ440" s="53"/>
    </row>
    <row r="441" spans="45:62">
      <c r="AS441" s="53"/>
      <c r="AT441" s="53"/>
      <c r="AU441" s="53"/>
      <c r="AV441" s="53"/>
      <c r="AW441" s="53"/>
      <c r="AX441" s="53"/>
      <c r="AY441" s="53"/>
      <c r="AZ441" s="53"/>
      <c r="BA441" s="53"/>
      <c r="BB441" s="53"/>
      <c r="BC441" s="53"/>
      <c r="BD441" s="53"/>
      <c r="BE441" s="53"/>
      <c r="BF441" s="53"/>
      <c r="BG441" s="53"/>
      <c r="BH441" s="53"/>
      <c r="BI441" s="53"/>
      <c r="BJ441" s="53"/>
    </row>
    <row r="442" spans="45:62">
      <c r="AS442" s="53"/>
      <c r="AT442" s="53"/>
      <c r="AU442" s="53"/>
      <c r="AV442" s="53"/>
      <c r="AW442" s="53"/>
      <c r="AX442" s="53"/>
      <c r="AY442" s="53"/>
      <c r="AZ442" s="53"/>
      <c r="BA442" s="53"/>
      <c r="BB442" s="53"/>
      <c r="BC442" s="53"/>
      <c r="BD442" s="53"/>
      <c r="BE442" s="53"/>
      <c r="BF442" s="53"/>
      <c r="BG442" s="53"/>
      <c r="BH442" s="53"/>
      <c r="BI442" s="53"/>
      <c r="BJ442" s="53"/>
    </row>
    <row r="443" spans="45:62">
      <c r="AS443" s="53"/>
      <c r="AT443" s="53"/>
      <c r="AU443" s="53"/>
      <c r="AV443" s="53"/>
      <c r="AW443" s="53"/>
      <c r="AX443" s="53"/>
      <c r="AY443" s="53"/>
      <c r="AZ443" s="53"/>
      <c r="BA443" s="53"/>
      <c r="BB443" s="53"/>
      <c r="BC443" s="53"/>
      <c r="BD443" s="53"/>
      <c r="BE443" s="53"/>
      <c r="BF443" s="53"/>
      <c r="BG443" s="53"/>
      <c r="BH443" s="53"/>
      <c r="BI443" s="53"/>
      <c r="BJ443" s="53"/>
    </row>
    <row r="444" spans="45:62">
      <c r="AS444" s="53"/>
      <c r="AT444" s="53"/>
      <c r="AU444" s="53"/>
      <c r="AV444" s="53"/>
      <c r="AW444" s="53"/>
      <c r="AX444" s="53"/>
      <c r="AY444" s="53"/>
      <c r="AZ444" s="53"/>
      <c r="BA444" s="53"/>
      <c r="BB444" s="53"/>
      <c r="BC444" s="53"/>
      <c r="BD444" s="53"/>
      <c r="BE444" s="53"/>
      <c r="BF444" s="53"/>
      <c r="BG444" s="53"/>
      <c r="BH444" s="53"/>
      <c r="BI444" s="53"/>
      <c r="BJ444" s="53"/>
    </row>
    <row r="445" spans="45:62">
      <c r="AS445" s="53"/>
      <c r="AT445" s="53"/>
      <c r="AU445" s="53"/>
      <c r="AV445" s="53"/>
      <c r="AW445" s="53"/>
      <c r="AX445" s="53"/>
      <c r="AY445" s="53"/>
      <c r="AZ445" s="53"/>
      <c r="BA445" s="53"/>
      <c r="BB445" s="53"/>
      <c r="BC445" s="53"/>
      <c r="BD445" s="53"/>
      <c r="BE445" s="53"/>
      <c r="BF445" s="53"/>
      <c r="BG445" s="53"/>
      <c r="BH445" s="53"/>
      <c r="BI445" s="53"/>
      <c r="BJ445" s="53"/>
    </row>
    <row r="446" spans="45:62">
      <c r="AS446" s="53"/>
      <c r="AT446" s="53"/>
      <c r="AU446" s="53"/>
      <c r="AV446" s="53"/>
      <c r="AW446" s="53"/>
      <c r="AX446" s="53"/>
      <c r="AY446" s="53"/>
      <c r="AZ446" s="53"/>
      <c r="BA446" s="53"/>
      <c r="BB446" s="53"/>
      <c r="BC446" s="53"/>
      <c r="BD446" s="53"/>
      <c r="BE446" s="53"/>
      <c r="BF446" s="53"/>
      <c r="BG446" s="53"/>
      <c r="BH446" s="53"/>
      <c r="BI446" s="53"/>
      <c r="BJ446" s="53"/>
    </row>
    <row r="447" spans="45:62">
      <c r="AS447" s="53"/>
      <c r="AT447" s="53"/>
      <c r="AU447" s="53"/>
      <c r="AV447" s="53"/>
      <c r="AW447" s="53"/>
      <c r="AX447" s="53"/>
      <c r="AY447" s="53"/>
      <c r="AZ447" s="53"/>
      <c r="BA447" s="53"/>
      <c r="BB447" s="53"/>
      <c r="BC447" s="53"/>
      <c r="BD447" s="53"/>
      <c r="BE447" s="53"/>
      <c r="BF447" s="53"/>
      <c r="BG447" s="53"/>
      <c r="BH447" s="53"/>
      <c r="BI447" s="53"/>
      <c r="BJ447" s="53"/>
    </row>
    <row r="448" spans="45:62">
      <c r="AS448" s="53"/>
      <c r="AT448" s="53"/>
      <c r="AU448" s="53"/>
      <c r="AV448" s="53"/>
      <c r="AW448" s="53"/>
      <c r="AX448" s="53"/>
      <c r="AY448" s="53"/>
      <c r="AZ448" s="53"/>
      <c r="BA448" s="53"/>
      <c r="BB448" s="53"/>
      <c r="BC448" s="53"/>
      <c r="BD448" s="53"/>
      <c r="BE448" s="53"/>
      <c r="BF448" s="53"/>
      <c r="BG448" s="53"/>
      <c r="BH448" s="53"/>
      <c r="BI448" s="53"/>
      <c r="BJ448" s="53"/>
    </row>
    <row r="449" spans="45:62">
      <c r="AS449" s="53"/>
      <c r="AT449" s="53"/>
      <c r="AU449" s="53"/>
      <c r="AV449" s="53"/>
      <c r="AW449" s="53"/>
      <c r="AX449" s="53"/>
      <c r="AY449" s="53"/>
      <c r="AZ449" s="53"/>
      <c r="BA449" s="53"/>
      <c r="BB449" s="53"/>
      <c r="BC449" s="53"/>
      <c r="BD449" s="53"/>
      <c r="BE449" s="53"/>
      <c r="BF449" s="53"/>
      <c r="BG449" s="53"/>
      <c r="BH449" s="53"/>
      <c r="BI449" s="53"/>
      <c r="BJ449" s="53"/>
    </row>
    <row r="450" spans="45:62">
      <c r="AS450" s="53"/>
      <c r="AT450" s="53"/>
      <c r="AU450" s="53"/>
      <c r="AV450" s="53"/>
      <c r="AW450" s="53"/>
      <c r="AX450" s="53"/>
      <c r="AY450" s="53"/>
      <c r="AZ450" s="53"/>
      <c r="BA450" s="53"/>
      <c r="BB450" s="53"/>
      <c r="BC450" s="53"/>
      <c r="BD450" s="53"/>
      <c r="BE450" s="53"/>
      <c r="BF450" s="53"/>
      <c r="BG450" s="53"/>
      <c r="BH450" s="53"/>
      <c r="BI450" s="53"/>
      <c r="BJ450" s="53"/>
    </row>
    <row r="451" spans="45:62">
      <c r="AS451" s="53"/>
      <c r="AT451" s="53"/>
      <c r="AU451" s="53"/>
      <c r="AV451" s="53"/>
      <c r="AW451" s="53"/>
      <c r="AX451" s="53"/>
      <c r="AY451" s="53"/>
      <c r="AZ451" s="53"/>
      <c r="BA451" s="53"/>
      <c r="BB451" s="53"/>
      <c r="BC451" s="53"/>
      <c r="BD451" s="53"/>
      <c r="BE451" s="53"/>
      <c r="BF451" s="53"/>
      <c r="BG451" s="53"/>
      <c r="BH451" s="53"/>
      <c r="BI451" s="53"/>
      <c r="BJ451" s="53"/>
    </row>
    <row r="452" spans="45:62">
      <c r="AS452" s="53"/>
      <c r="AT452" s="53"/>
      <c r="AU452" s="53"/>
      <c r="AV452" s="53"/>
      <c r="AW452" s="53"/>
      <c r="AX452" s="53"/>
      <c r="AY452" s="53"/>
      <c r="AZ452" s="53"/>
      <c r="BA452" s="53"/>
      <c r="BB452" s="53"/>
      <c r="BC452" s="53"/>
      <c r="BD452" s="53"/>
      <c r="BE452" s="53"/>
      <c r="BF452" s="53"/>
      <c r="BG452" s="53"/>
      <c r="BH452" s="53"/>
      <c r="BI452" s="53"/>
      <c r="BJ452" s="53"/>
    </row>
    <row r="453" spans="45:62">
      <c r="AS453" s="53"/>
      <c r="AT453" s="53"/>
      <c r="AU453" s="53"/>
      <c r="AV453" s="53"/>
      <c r="AW453" s="53"/>
      <c r="AX453" s="53"/>
      <c r="AY453" s="53"/>
      <c r="AZ453" s="53"/>
      <c r="BA453" s="53"/>
      <c r="BB453" s="53"/>
      <c r="BC453" s="53"/>
      <c r="BD453" s="53"/>
      <c r="BE453" s="53"/>
      <c r="BF453" s="53"/>
      <c r="BG453" s="53"/>
      <c r="BH453" s="53"/>
      <c r="BI453" s="53"/>
      <c r="BJ453" s="53"/>
    </row>
    <row r="454" spans="45:62">
      <c r="AS454" s="53"/>
      <c r="AT454" s="53"/>
      <c r="AU454" s="53"/>
      <c r="AV454" s="53"/>
      <c r="AW454" s="53"/>
      <c r="AX454" s="53"/>
      <c r="AY454" s="53"/>
      <c r="AZ454" s="53"/>
      <c r="BA454" s="53"/>
      <c r="BB454" s="53"/>
      <c r="BC454" s="53"/>
      <c r="BD454" s="53"/>
      <c r="BE454" s="53"/>
      <c r="BF454" s="53"/>
      <c r="BG454" s="53"/>
      <c r="BH454" s="53"/>
      <c r="BI454" s="53"/>
      <c r="BJ454" s="53"/>
    </row>
    <row r="455" spans="45:62">
      <c r="AS455" s="53"/>
      <c r="AT455" s="53"/>
      <c r="AU455" s="53"/>
      <c r="AV455" s="53"/>
      <c r="AW455" s="53"/>
      <c r="AX455" s="53"/>
      <c r="AY455" s="53"/>
      <c r="AZ455" s="53"/>
      <c r="BA455" s="53"/>
      <c r="BB455" s="53"/>
      <c r="BC455" s="53"/>
      <c r="BD455" s="53"/>
      <c r="BE455" s="53"/>
      <c r="BF455" s="53"/>
      <c r="BG455" s="53"/>
      <c r="BH455" s="53"/>
      <c r="BI455" s="53"/>
      <c r="BJ455" s="53"/>
    </row>
    <row r="456" spans="45:62">
      <c r="AS456" s="53"/>
      <c r="AT456" s="53"/>
      <c r="AU456" s="53"/>
      <c r="AV456" s="53"/>
      <c r="AW456" s="53"/>
      <c r="AX456" s="53"/>
      <c r="AY456" s="53"/>
      <c r="AZ456" s="53"/>
      <c r="BA456" s="53"/>
      <c r="BB456" s="53"/>
      <c r="BC456" s="53"/>
      <c r="BD456" s="53"/>
      <c r="BE456" s="53"/>
      <c r="BF456" s="53"/>
      <c r="BG456" s="53"/>
      <c r="BH456" s="53"/>
      <c r="BI456" s="53"/>
      <c r="BJ456" s="53"/>
    </row>
    <row r="457" spans="45:62">
      <c r="AS457" s="53"/>
      <c r="AT457" s="53"/>
      <c r="AU457" s="53"/>
      <c r="AV457" s="53"/>
      <c r="AW457" s="53"/>
      <c r="AX457" s="53"/>
      <c r="AY457" s="53"/>
      <c r="AZ457" s="53"/>
      <c r="BA457" s="53"/>
      <c r="BB457" s="53"/>
      <c r="BC457" s="53"/>
      <c r="BD457" s="53"/>
      <c r="BE457" s="53"/>
      <c r="BF457" s="53"/>
      <c r="BG457" s="53"/>
      <c r="BH457" s="53"/>
      <c r="BI457" s="53"/>
      <c r="BJ457" s="53"/>
    </row>
    <row r="458" spans="45:62">
      <c r="AS458" s="53"/>
      <c r="AT458" s="53"/>
      <c r="AU458" s="53"/>
      <c r="AV458" s="53"/>
      <c r="AW458" s="53"/>
      <c r="AX458" s="53"/>
      <c r="AY458" s="53"/>
      <c r="AZ458" s="53"/>
      <c r="BA458" s="53"/>
      <c r="BB458" s="53"/>
      <c r="BC458" s="53"/>
      <c r="BD458" s="53"/>
      <c r="BE458" s="53"/>
      <c r="BF458" s="53"/>
      <c r="BG458" s="53"/>
      <c r="BH458" s="53"/>
      <c r="BI458" s="53"/>
      <c r="BJ458" s="53"/>
    </row>
    <row r="459" spans="45:62">
      <c r="AS459" s="53"/>
      <c r="AT459" s="53"/>
      <c r="AU459" s="53"/>
      <c r="AV459" s="53"/>
      <c r="AW459" s="53"/>
      <c r="AX459" s="53"/>
      <c r="AY459" s="53"/>
      <c r="AZ459" s="53"/>
      <c r="BA459" s="53"/>
      <c r="BB459" s="53"/>
      <c r="BC459" s="53"/>
      <c r="BD459" s="53"/>
      <c r="BE459" s="53"/>
      <c r="BF459" s="53"/>
      <c r="BG459" s="53"/>
      <c r="BH459" s="53"/>
      <c r="BI459" s="53"/>
      <c r="BJ459" s="53"/>
    </row>
    <row r="460" spans="45:62">
      <c r="AS460" s="53"/>
      <c r="AT460" s="53"/>
      <c r="AU460" s="53"/>
      <c r="AV460" s="53"/>
      <c r="AW460" s="53"/>
      <c r="AX460" s="53"/>
      <c r="AY460" s="53"/>
      <c r="AZ460" s="53"/>
      <c r="BA460" s="53"/>
      <c r="BB460" s="53"/>
      <c r="BC460" s="53"/>
      <c r="BD460" s="53"/>
      <c r="BE460" s="53"/>
      <c r="BF460" s="53"/>
      <c r="BG460" s="53"/>
      <c r="BH460" s="53"/>
      <c r="BI460" s="53"/>
      <c r="BJ460" s="53"/>
    </row>
    <row r="461" spans="45:62">
      <c r="AS461" s="53"/>
      <c r="AT461" s="53"/>
      <c r="AU461" s="53"/>
      <c r="AV461" s="53"/>
      <c r="AW461" s="53"/>
      <c r="AX461" s="53"/>
      <c r="AY461" s="53"/>
      <c r="AZ461" s="53"/>
      <c r="BA461" s="53"/>
      <c r="BB461" s="53"/>
      <c r="BC461" s="53"/>
      <c r="BD461" s="53"/>
      <c r="BE461" s="53"/>
      <c r="BF461" s="53"/>
      <c r="BG461" s="53"/>
      <c r="BH461" s="53"/>
      <c r="BI461" s="53"/>
      <c r="BJ461" s="53"/>
    </row>
    <row r="462" spans="45:62">
      <c r="AS462" s="53"/>
      <c r="AT462" s="53"/>
      <c r="AU462" s="53"/>
      <c r="AV462" s="53"/>
      <c r="AW462" s="53"/>
      <c r="AX462" s="53"/>
      <c r="AY462" s="53"/>
      <c r="AZ462" s="53"/>
      <c r="BA462" s="53"/>
      <c r="BB462" s="53"/>
      <c r="BC462" s="53"/>
      <c r="BD462" s="53"/>
      <c r="BE462" s="53"/>
      <c r="BF462" s="53"/>
      <c r="BG462" s="53"/>
      <c r="BH462" s="53"/>
      <c r="BI462" s="53"/>
      <c r="BJ462" s="53"/>
    </row>
    <row r="463" spans="45:62">
      <c r="AS463" s="53"/>
      <c r="AT463" s="53"/>
      <c r="AU463" s="53"/>
      <c r="AV463" s="53"/>
      <c r="AW463" s="53"/>
      <c r="AX463" s="53"/>
      <c r="AY463" s="53"/>
      <c r="AZ463" s="53"/>
      <c r="BA463" s="53"/>
      <c r="BB463" s="53"/>
      <c r="BC463" s="53"/>
      <c r="BD463" s="53"/>
      <c r="BE463" s="53"/>
      <c r="BF463" s="53"/>
      <c r="BG463" s="53"/>
      <c r="BH463" s="53"/>
      <c r="BI463" s="53"/>
      <c r="BJ463" s="53"/>
    </row>
    <row r="464" spans="45:62">
      <c r="AS464" s="53"/>
      <c r="AT464" s="53"/>
      <c r="AU464" s="53"/>
      <c r="AV464" s="53"/>
      <c r="AW464" s="53"/>
      <c r="AX464" s="53"/>
      <c r="AY464" s="53"/>
      <c r="AZ464" s="53"/>
      <c r="BA464" s="53"/>
      <c r="BB464" s="53"/>
      <c r="BC464" s="53"/>
      <c r="BD464" s="53"/>
      <c r="BE464" s="53"/>
      <c r="BF464" s="53"/>
      <c r="BG464" s="53"/>
      <c r="BH464" s="53"/>
      <c r="BI464" s="53"/>
      <c r="BJ464" s="53"/>
    </row>
    <row r="465" spans="45:62">
      <c r="AS465" s="53"/>
      <c r="AT465" s="53"/>
      <c r="AU465" s="53"/>
      <c r="AV465" s="53"/>
      <c r="AW465" s="53"/>
      <c r="AX465" s="53"/>
      <c r="AY465" s="53"/>
      <c r="AZ465" s="53"/>
      <c r="BA465" s="53"/>
      <c r="BB465" s="53"/>
      <c r="BC465" s="53"/>
      <c r="BD465" s="53"/>
      <c r="BE465" s="53"/>
      <c r="BF465" s="53"/>
      <c r="BG465" s="53"/>
      <c r="BH465" s="53"/>
      <c r="BI465" s="53"/>
      <c r="BJ465" s="53"/>
    </row>
    <row r="466" spans="45:62">
      <c r="AS466" s="53"/>
      <c r="AT466" s="53"/>
      <c r="AU466" s="53"/>
      <c r="AV466" s="53"/>
      <c r="AW466" s="53"/>
      <c r="AX466" s="53"/>
      <c r="AY466" s="53"/>
      <c r="AZ466" s="53"/>
      <c r="BA466" s="53"/>
      <c r="BB466" s="53"/>
      <c r="BC466" s="53"/>
      <c r="BD466" s="53"/>
      <c r="BE466" s="53"/>
      <c r="BF466" s="53"/>
      <c r="BG466" s="53"/>
      <c r="BH466" s="53"/>
      <c r="BI466" s="53"/>
      <c r="BJ466" s="53"/>
    </row>
    <row r="467" spans="45:62">
      <c r="AS467" s="53"/>
      <c r="AT467" s="53"/>
      <c r="AU467" s="53"/>
      <c r="AV467" s="53"/>
      <c r="AW467" s="53"/>
      <c r="AX467" s="53"/>
      <c r="AY467" s="53"/>
      <c r="AZ467" s="53"/>
      <c r="BA467" s="53"/>
      <c r="BB467" s="53"/>
      <c r="BC467" s="53"/>
      <c r="BD467" s="53"/>
      <c r="BE467" s="53"/>
      <c r="BF467" s="53"/>
      <c r="BG467" s="53"/>
      <c r="BH467" s="53"/>
      <c r="BI467" s="53"/>
      <c r="BJ467" s="53"/>
    </row>
    <row r="468" spans="45:62">
      <c r="AS468" s="53"/>
      <c r="AT468" s="53"/>
      <c r="AU468" s="53"/>
      <c r="AV468" s="53"/>
      <c r="AW468" s="53"/>
      <c r="AX468" s="53"/>
      <c r="AY468" s="53"/>
      <c r="AZ468" s="53"/>
      <c r="BA468" s="53"/>
      <c r="BB468" s="53"/>
      <c r="BC468" s="53"/>
      <c r="BD468" s="53"/>
      <c r="BE468" s="53"/>
      <c r="BF468" s="53"/>
      <c r="BG468" s="53"/>
      <c r="BH468" s="53"/>
      <c r="BI468" s="53"/>
      <c r="BJ468" s="53"/>
    </row>
    <row r="469" spans="45:62">
      <c r="AS469" s="53"/>
      <c r="AT469" s="53"/>
      <c r="AU469" s="53"/>
      <c r="AV469" s="53"/>
      <c r="AW469" s="53"/>
      <c r="AX469" s="53"/>
      <c r="AY469" s="53"/>
      <c r="AZ469" s="53"/>
      <c r="BA469" s="53"/>
      <c r="BB469" s="53"/>
      <c r="BC469" s="53"/>
      <c r="BD469" s="53"/>
      <c r="BE469" s="53"/>
      <c r="BF469" s="53"/>
      <c r="BG469" s="53"/>
      <c r="BH469" s="53"/>
      <c r="BI469" s="53"/>
      <c r="BJ469" s="53"/>
    </row>
    <row r="470" spans="45:62">
      <c r="AS470" s="53"/>
      <c r="AT470" s="53"/>
      <c r="AU470" s="53"/>
      <c r="AV470" s="53"/>
      <c r="AW470" s="53"/>
      <c r="AX470" s="53"/>
      <c r="AY470" s="53"/>
      <c r="AZ470" s="53"/>
      <c r="BA470" s="53"/>
      <c r="BB470" s="53"/>
      <c r="BC470" s="53"/>
      <c r="BD470" s="53"/>
      <c r="BE470" s="53"/>
      <c r="BF470" s="53"/>
      <c r="BG470" s="53"/>
      <c r="BH470" s="53"/>
      <c r="BI470" s="53"/>
      <c r="BJ470" s="53"/>
    </row>
    <row r="471" spans="45:62">
      <c r="AS471" s="53"/>
      <c r="AT471" s="53"/>
      <c r="AU471" s="53"/>
      <c r="AV471" s="53"/>
      <c r="AW471" s="53"/>
      <c r="AX471" s="53"/>
      <c r="AY471" s="53"/>
      <c r="AZ471" s="53"/>
      <c r="BA471" s="53"/>
      <c r="BB471" s="53"/>
      <c r="BC471" s="53"/>
      <c r="BD471" s="53"/>
      <c r="BE471" s="53"/>
      <c r="BF471" s="53"/>
      <c r="BG471" s="53"/>
      <c r="BH471" s="53"/>
      <c r="BI471" s="53"/>
      <c r="BJ471" s="53"/>
    </row>
    <row r="472" spans="45:62">
      <c r="AS472" s="53"/>
      <c r="AT472" s="53"/>
      <c r="AU472" s="53"/>
      <c r="AV472" s="53"/>
      <c r="AW472" s="53"/>
      <c r="AX472" s="53"/>
      <c r="AY472" s="53"/>
      <c r="AZ472" s="53"/>
      <c r="BA472" s="53"/>
      <c r="BB472" s="53"/>
      <c r="BC472" s="53"/>
      <c r="BD472" s="53"/>
      <c r="BE472" s="53"/>
      <c r="BF472" s="53"/>
      <c r="BG472" s="53"/>
      <c r="BH472" s="53"/>
      <c r="BI472" s="53"/>
      <c r="BJ472" s="53"/>
    </row>
    <row r="473" spans="45:62">
      <c r="AS473" s="53"/>
      <c r="AT473" s="53"/>
      <c r="AU473" s="53"/>
      <c r="AV473" s="53"/>
      <c r="AW473" s="53"/>
      <c r="AX473" s="53"/>
      <c r="AY473" s="53"/>
      <c r="AZ473" s="53"/>
      <c r="BA473" s="53"/>
      <c r="BB473" s="53"/>
      <c r="BC473" s="53"/>
      <c r="BD473" s="53"/>
      <c r="BE473" s="53"/>
      <c r="BF473" s="53"/>
      <c r="BG473" s="53"/>
      <c r="BH473" s="53"/>
      <c r="BI473" s="53"/>
      <c r="BJ473" s="53"/>
    </row>
    <row r="474" spans="45:62">
      <c r="AS474" s="53"/>
      <c r="AT474" s="53"/>
      <c r="AU474" s="53"/>
      <c r="AV474" s="53"/>
      <c r="AW474" s="53"/>
      <c r="AX474" s="53"/>
      <c r="AY474" s="53"/>
      <c r="AZ474" s="53"/>
      <c r="BA474" s="53"/>
      <c r="BB474" s="53"/>
      <c r="BC474" s="53"/>
      <c r="BD474" s="53"/>
      <c r="BE474" s="53"/>
      <c r="BF474" s="53"/>
      <c r="BG474" s="53"/>
      <c r="BH474" s="53"/>
      <c r="BI474" s="53"/>
      <c r="BJ474" s="53"/>
    </row>
    <row r="475" spans="45:62">
      <c r="AS475" s="53"/>
      <c r="AT475" s="53"/>
      <c r="AU475" s="53"/>
      <c r="AV475" s="53"/>
      <c r="AW475" s="53"/>
      <c r="AX475" s="53"/>
      <c r="AY475" s="53"/>
      <c r="AZ475" s="53"/>
      <c r="BA475" s="53"/>
      <c r="BB475" s="53"/>
      <c r="BC475" s="53"/>
      <c r="BD475" s="53"/>
      <c r="BE475" s="53"/>
      <c r="BF475" s="53"/>
      <c r="BG475" s="53"/>
      <c r="BH475" s="53"/>
      <c r="BI475" s="53"/>
      <c r="BJ475" s="53"/>
    </row>
    <row r="476" spans="45:62">
      <c r="AS476" s="53"/>
      <c r="AT476" s="53"/>
      <c r="AU476" s="53"/>
      <c r="AV476" s="53"/>
      <c r="AW476" s="53"/>
      <c r="AX476" s="53"/>
      <c r="AY476" s="53"/>
      <c r="AZ476" s="53"/>
      <c r="BA476" s="53"/>
      <c r="BB476" s="53"/>
      <c r="BC476" s="53"/>
      <c r="BD476" s="53"/>
      <c r="BE476" s="53"/>
      <c r="BF476" s="53"/>
      <c r="BG476" s="53"/>
      <c r="BH476" s="53"/>
      <c r="BI476" s="53"/>
      <c r="BJ476" s="53"/>
    </row>
    <row r="477" spans="45:62">
      <c r="AS477" s="53"/>
      <c r="AT477" s="53"/>
      <c r="AU477" s="53"/>
      <c r="AV477" s="53"/>
      <c r="AW477" s="53"/>
      <c r="AX477" s="53"/>
      <c r="AY477" s="53"/>
      <c r="AZ477" s="53"/>
      <c r="BA477" s="53"/>
      <c r="BB477" s="53"/>
      <c r="BC477" s="53"/>
      <c r="BD477" s="53"/>
      <c r="BE477" s="53"/>
      <c r="BF477" s="53"/>
      <c r="BG477" s="53"/>
      <c r="BH477" s="53"/>
      <c r="BI477" s="53"/>
      <c r="BJ477" s="53"/>
    </row>
    <row r="478" spans="45:62">
      <c r="AS478" s="53"/>
      <c r="AT478" s="53"/>
      <c r="AU478" s="53"/>
      <c r="AV478" s="53"/>
      <c r="AW478" s="53"/>
      <c r="AX478" s="53"/>
      <c r="AY478" s="53"/>
      <c r="AZ478" s="53"/>
      <c r="BA478" s="53"/>
      <c r="BB478" s="53"/>
      <c r="BC478" s="53"/>
      <c r="BD478" s="53"/>
      <c r="BE478" s="53"/>
      <c r="BF478" s="53"/>
      <c r="BG478" s="53"/>
      <c r="BH478" s="53"/>
      <c r="BI478" s="53"/>
      <c r="BJ478" s="53"/>
    </row>
    <row r="479" spans="45:62">
      <c r="AS479" s="53"/>
      <c r="AT479" s="53"/>
      <c r="AU479" s="53"/>
      <c r="AV479" s="53"/>
      <c r="AW479" s="53"/>
      <c r="AX479" s="53"/>
      <c r="AY479" s="53"/>
      <c r="AZ479" s="53"/>
      <c r="BA479" s="53"/>
      <c r="BB479" s="53"/>
      <c r="BC479" s="53"/>
      <c r="BD479" s="53"/>
      <c r="BE479" s="53"/>
      <c r="BF479" s="53"/>
      <c r="BG479" s="53"/>
      <c r="BH479" s="53"/>
      <c r="BI479" s="53"/>
      <c r="BJ479" s="53"/>
    </row>
    <row r="480" spans="45:62">
      <c r="AS480" s="53"/>
      <c r="AT480" s="53"/>
      <c r="AU480" s="53"/>
      <c r="AV480" s="53"/>
      <c r="AW480" s="53"/>
      <c r="AX480" s="53"/>
      <c r="AY480" s="53"/>
      <c r="AZ480" s="53"/>
      <c r="BA480" s="53"/>
      <c r="BB480" s="53"/>
      <c r="BC480" s="53"/>
      <c r="BD480" s="53"/>
      <c r="BE480" s="53"/>
      <c r="BF480" s="53"/>
      <c r="BG480" s="53"/>
      <c r="BH480" s="53"/>
      <c r="BI480" s="53"/>
      <c r="BJ480" s="53"/>
    </row>
    <row r="481" spans="45:62">
      <c r="AS481" s="53"/>
      <c r="AT481" s="53"/>
      <c r="AU481" s="53"/>
      <c r="AV481" s="53"/>
      <c r="AW481" s="53"/>
      <c r="AX481" s="53"/>
      <c r="AY481" s="53"/>
      <c r="AZ481" s="53"/>
      <c r="BA481" s="53"/>
      <c r="BB481" s="53"/>
      <c r="BC481" s="53"/>
      <c r="BD481" s="53"/>
      <c r="BE481" s="53"/>
      <c r="BF481" s="53"/>
      <c r="BG481" s="53"/>
      <c r="BH481" s="53"/>
      <c r="BI481" s="53"/>
      <c r="BJ481" s="53"/>
    </row>
    <row r="482" spans="45:62">
      <c r="AS482" s="53"/>
      <c r="AT482" s="53"/>
      <c r="AU482" s="53"/>
      <c r="AV482" s="53"/>
      <c r="AW482" s="53"/>
      <c r="AX482" s="53"/>
      <c r="AY482" s="53"/>
      <c r="AZ482" s="53"/>
      <c r="BA482" s="53"/>
      <c r="BB482" s="53"/>
      <c r="BC482" s="53"/>
      <c r="BD482" s="53"/>
      <c r="BE482" s="53"/>
      <c r="BF482" s="53"/>
      <c r="BG482" s="53"/>
      <c r="BH482" s="53"/>
      <c r="BI482" s="53"/>
      <c r="BJ482" s="53"/>
    </row>
    <row r="483" spans="45:62">
      <c r="AS483" s="53"/>
      <c r="AT483" s="53"/>
      <c r="AU483" s="53"/>
      <c r="AV483" s="53"/>
      <c r="AW483" s="53"/>
      <c r="AX483" s="53"/>
      <c r="AY483" s="53"/>
      <c r="AZ483" s="53"/>
      <c r="BA483" s="53"/>
      <c r="BB483" s="53"/>
      <c r="BC483" s="53"/>
      <c r="BD483" s="53"/>
      <c r="BE483" s="53"/>
      <c r="BF483" s="53"/>
      <c r="BG483" s="53"/>
      <c r="BH483" s="53"/>
      <c r="BI483" s="53"/>
      <c r="BJ483" s="53"/>
    </row>
    <row r="484" spans="45:62">
      <c r="AS484" s="53"/>
      <c r="AT484" s="53"/>
      <c r="AU484" s="53"/>
      <c r="AV484" s="53"/>
      <c r="AW484" s="53"/>
      <c r="AX484" s="53"/>
      <c r="AY484" s="53"/>
      <c r="AZ484" s="53"/>
      <c r="BA484" s="53"/>
      <c r="BB484" s="53"/>
      <c r="BC484" s="53"/>
      <c r="BD484" s="53"/>
      <c r="BE484" s="53"/>
      <c r="BF484" s="53"/>
      <c r="BG484" s="53"/>
      <c r="BH484" s="53"/>
      <c r="BI484" s="53"/>
      <c r="BJ484" s="53"/>
    </row>
    <row r="485" spans="45:62">
      <c r="AS485" s="53"/>
      <c r="AT485" s="53"/>
      <c r="AU485" s="53"/>
      <c r="AV485" s="53"/>
      <c r="AW485" s="53"/>
      <c r="AX485" s="53"/>
      <c r="AY485" s="53"/>
      <c r="AZ485" s="53"/>
      <c r="BA485" s="53"/>
      <c r="BB485" s="53"/>
      <c r="BC485" s="53"/>
      <c r="BD485" s="53"/>
      <c r="BE485" s="53"/>
      <c r="BF485" s="53"/>
      <c r="BG485" s="53"/>
      <c r="BH485" s="53"/>
      <c r="BI485" s="53"/>
      <c r="BJ485" s="53"/>
    </row>
    <row r="486" spans="45:62">
      <c r="AS486" s="53"/>
      <c r="AT486" s="53"/>
      <c r="AU486" s="53"/>
      <c r="AV486" s="53"/>
      <c r="AW486" s="53"/>
      <c r="AX486" s="53"/>
      <c r="AY486" s="53"/>
      <c r="AZ486" s="53"/>
      <c r="BA486" s="53"/>
      <c r="BB486" s="53"/>
      <c r="BC486" s="53"/>
      <c r="BD486" s="53"/>
      <c r="BE486" s="53"/>
      <c r="BF486" s="53"/>
      <c r="BG486" s="53"/>
      <c r="BH486" s="53"/>
      <c r="BI486" s="53"/>
      <c r="BJ486" s="53"/>
    </row>
    <row r="487" spans="45:62">
      <c r="AS487" s="53"/>
      <c r="AT487" s="53"/>
      <c r="AU487" s="53"/>
      <c r="AV487" s="53"/>
      <c r="AW487" s="53"/>
      <c r="AX487" s="53"/>
      <c r="AY487" s="53"/>
      <c r="AZ487" s="53"/>
      <c r="BA487" s="53"/>
      <c r="BB487" s="53"/>
      <c r="BC487" s="53"/>
      <c r="BD487" s="53"/>
      <c r="BE487" s="53"/>
      <c r="BF487" s="53"/>
      <c r="BG487" s="53"/>
      <c r="BH487" s="53"/>
      <c r="BI487" s="53"/>
      <c r="BJ487" s="53"/>
    </row>
    <row r="488" spans="45:62">
      <c r="AS488" s="53"/>
      <c r="AT488" s="53"/>
      <c r="AU488" s="53"/>
      <c r="AV488" s="53"/>
      <c r="AW488" s="53"/>
      <c r="AX488" s="53"/>
      <c r="AY488" s="53"/>
      <c r="AZ488" s="53"/>
      <c r="BA488" s="53"/>
      <c r="BB488" s="53"/>
      <c r="BC488" s="53"/>
      <c r="BD488" s="53"/>
      <c r="BE488" s="53"/>
      <c r="BF488" s="53"/>
      <c r="BG488" s="53"/>
      <c r="BH488" s="53"/>
      <c r="BI488" s="53"/>
      <c r="BJ488" s="53"/>
    </row>
    <row r="489" spans="45:62">
      <c r="AS489" s="53"/>
      <c r="AT489" s="53"/>
      <c r="AU489" s="53"/>
      <c r="AV489" s="53"/>
      <c r="AW489" s="53"/>
      <c r="AX489" s="53"/>
      <c r="AY489" s="53"/>
      <c r="AZ489" s="53"/>
      <c r="BA489" s="53"/>
      <c r="BB489" s="53"/>
      <c r="BC489" s="53"/>
      <c r="BD489" s="53"/>
      <c r="BE489" s="53"/>
      <c r="BF489" s="53"/>
      <c r="BG489" s="53"/>
      <c r="BH489" s="53"/>
      <c r="BI489" s="53"/>
      <c r="BJ489" s="53"/>
    </row>
    <row r="490" spans="45:62">
      <c r="AS490" s="53"/>
      <c r="AT490" s="53"/>
      <c r="AU490" s="53"/>
      <c r="AV490" s="53"/>
      <c r="AW490" s="53"/>
      <c r="AX490" s="53"/>
      <c r="AY490" s="53"/>
      <c r="AZ490" s="53"/>
      <c r="BA490" s="53"/>
      <c r="BB490" s="53"/>
      <c r="BC490" s="53"/>
      <c r="BD490" s="53"/>
      <c r="BE490" s="53"/>
      <c r="BF490" s="53"/>
      <c r="BG490" s="53"/>
      <c r="BH490" s="53"/>
      <c r="BI490" s="53"/>
      <c r="BJ490" s="53"/>
    </row>
    <row r="491" spans="45:62">
      <c r="AS491" s="53"/>
      <c r="AT491" s="53"/>
      <c r="AU491" s="53"/>
      <c r="AV491" s="53"/>
      <c r="AW491" s="53"/>
      <c r="AX491" s="53"/>
      <c r="AY491" s="53"/>
      <c r="AZ491" s="53"/>
      <c r="BA491" s="53"/>
      <c r="BB491" s="53"/>
      <c r="BC491" s="53"/>
      <c r="BD491" s="53"/>
      <c r="BE491" s="53"/>
      <c r="BF491" s="53"/>
      <c r="BG491" s="53"/>
      <c r="BH491" s="53"/>
      <c r="BI491" s="53"/>
      <c r="BJ491" s="53"/>
    </row>
    <row r="492" spans="45:62">
      <c r="AS492" s="53"/>
      <c r="AT492" s="53"/>
      <c r="AU492" s="53"/>
      <c r="AV492" s="53"/>
      <c r="AW492" s="53"/>
      <c r="AX492" s="53"/>
      <c r="AY492" s="53"/>
      <c r="AZ492" s="53"/>
      <c r="BA492" s="53"/>
      <c r="BB492" s="53"/>
      <c r="BC492" s="53"/>
      <c r="BD492" s="53"/>
      <c r="BE492" s="53"/>
      <c r="BF492" s="53"/>
      <c r="BG492" s="53"/>
      <c r="BH492" s="53"/>
      <c r="BI492" s="53"/>
      <c r="BJ492" s="53"/>
    </row>
    <row r="493" spans="45:62">
      <c r="AS493" s="53"/>
      <c r="AT493" s="53"/>
      <c r="AU493" s="53"/>
      <c r="AV493" s="53"/>
      <c r="AW493" s="53"/>
      <c r="AX493" s="53"/>
      <c r="AY493" s="53"/>
      <c r="AZ493" s="53"/>
      <c r="BA493" s="53"/>
      <c r="BB493" s="53"/>
      <c r="BC493" s="53"/>
      <c r="BD493" s="53"/>
      <c r="BE493" s="53"/>
      <c r="BF493" s="53"/>
      <c r="BG493" s="53"/>
      <c r="BH493" s="53"/>
      <c r="BI493" s="53"/>
      <c r="BJ493" s="53"/>
    </row>
    <row r="494" spans="45:62">
      <c r="AS494" s="53"/>
      <c r="AT494" s="53"/>
      <c r="AU494" s="53"/>
      <c r="AV494" s="53"/>
      <c r="AW494" s="53"/>
      <c r="AX494" s="53"/>
      <c r="AY494" s="53"/>
      <c r="AZ494" s="53"/>
      <c r="BA494" s="53"/>
      <c r="BB494" s="53"/>
      <c r="BC494" s="53"/>
      <c r="BD494" s="53"/>
      <c r="BE494" s="53"/>
      <c r="BF494" s="53"/>
      <c r="BG494" s="53"/>
      <c r="BH494" s="53"/>
      <c r="BI494" s="53"/>
      <c r="BJ494" s="53"/>
    </row>
    <row r="495" spans="45:62">
      <c r="AS495" s="53"/>
      <c r="AT495" s="53"/>
      <c r="AU495" s="53"/>
      <c r="AV495" s="53"/>
      <c r="AW495" s="53"/>
      <c r="AX495" s="53"/>
      <c r="AY495" s="53"/>
      <c r="AZ495" s="53"/>
      <c r="BA495" s="53"/>
      <c r="BB495" s="53"/>
      <c r="BC495" s="53"/>
      <c r="BD495" s="53"/>
      <c r="BE495" s="53"/>
      <c r="BF495" s="53"/>
      <c r="BG495" s="53"/>
      <c r="BH495" s="53"/>
      <c r="BI495" s="53"/>
      <c r="BJ495" s="53"/>
    </row>
    <row r="496" spans="45:62">
      <c r="AS496" s="53"/>
      <c r="AT496" s="53"/>
      <c r="AU496" s="53"/>
      <c r="AV496" s="53"/>
      <c r="AW496" s="53"/>
      <c r="AX496" s="53"/>
      <c r="AY496" s="53"/>
      <c r="AZ496" s="53"/>
      <c r="BA496" s="53"/>
      <c r="BB496" s="53"/>
      <c r="BC496" s="53"/>
      <c r="BD496" s="53"/>
      <c r="BE496" s="53"/>
      <c r="BF496" s="53"/>
      <c r="BG496" s="53"/>
      <c r="BH496" s="53"/>
      <c r="BI496" s="53"/>
      <c r="BJ496" s="53"/>
    </row>
    <row r="497" spans="45:62">
      <c r="AS497" s="53"/>
      <c r="AT497" s="53"/>
      <c r="AU497" s="53"/>
      <c r="AV497" s="53"/>
      <c r="AW497" s="53"/>
      <c r="AX497" s="53"/>
      <c r="AY497" s="53"/>
      <c r="AZ497" s="53"/>
      <c r="BA497" s="53"/>
      <c r="BB497" s="53"/>
      <c r="BC497" s="53"/>
      <c r="BD497" s="53"/>
      <c r="BE497" s="53"/>
      <c r="BF497" s="53"/>
      <c r="BG497" s="53"/>
      <c r="BH497" s="53"/>
      <c r="BI497" s="53"/>
      <c r="BJ497" s="53"/>
    </row>
    <row r="498" spans="45:62">
      <c r="AS498" s="53"/>
      <c r="AT498" s="53"/>
      <c r="AU498" s="53"/>
      <c r="AV498" s="53"/>
      <c r="AW498" s="53"/>
      <c r="AX498" s="53"/>
      <c r="AY498" s="53"/>
      <c r="AZ498" s="53"/>
      <c r="BA498" s="53"/>
      <c r="BB498" s="53"/>
      <c r="BC498" s="53"/>
      <c r="BD498" s="53"/>
      <c r="BE498" s="53"/>
      <c r="BF498" s="53"/>
      <c r="BG498" s="53"/>
      <c r="BH498" s="53"/>
      <c r="BI498" s="53"/>
      <c r="BJ498" s="53"/>
    </row>
    <row r="499" spans="45:62">
      <c r="AS499" s="53"/>
      <c r="AT499" s="53"/>
      <c r="AU499" s="53"/>
      <c r="AV499" s="53"/>
      <c r="AW499" s="53"/>
      <c r="AX499" s="53"/>
      <c r="AY499" s="53"/>
      <c r="AZ499" s="53"/>
      <c r="BA499" s="53"/>
      <c r="BB499" s="53"/>
      <c r="BC499" s="53"/>
      <c r="BD499" s="53"/>
      <c r="BE499" s="53"/>
      <c r="BF499" s="53"/>
      <c r="BG499" s="53"/>
      <c r="BH499" s="53"/>
      <c r="BI499" s="53"/>
      <c r="BJ499" s="53"/>
    </row>
    <row r="500" spans="45:62">
      <c r="AS500" s="53"/>
      <c r="AT500" s="53"/>
      <c r="AU500" s="53"/>
      <c r="AV500" s="53"/>
      <c r="AW500" s="53"/>
      <c r="AX500" s="53"/>
      <c r="AY500" s="53"/>
      <c r="AZ500" s="53"/>
      <c r="BA500" s="53"/>
      <c r="BB500" s="53"/>
      <c r="BC500" s="53"/>
      <c r="BD500" s="53"/>
      <c r="BE500" s="53"/>
      <c r="BF500" s="53"/>
      <c r="BG500" s="53"/>
      <c r="BH500" s="53"/>
      <c r="BI500" s="53"/>
      <c r="BJ500" s="53"/>
    </row>
    <row r="501" spans="45:62">
      <c r="AS501" s="53"/>
      <c r="AT501" s="53"/>
      <c r="AU501" s="53"/>
      <c r="AV501" s="53"/>
      <c r="AW501" s="53"/>
      <c r="AX501" s="53"/>
      <c r="AY501" s="53"/>
      <c r="AZ501" s="53"/>
      <c r="BA501" s="53"/>
      <c r="BB501" s="53"/>
      <c r="BC501" s="53"/>
      <c r="BD501" s="53"/>
      <c r="BE501" s="53"/>
      <c r="BF501" s="53"/>
      <c r="BG501" s="53"/>
      <c r="BH501" s="53"/>
      <c r="BI501" s="53"/>
      <c r="BJ501" s="53"/>
    </row>
    <row r="502" spans="45:62">
      <c r="AS502" s="53"/>
      <c r="AT502" s="53"/>
      <c r="AU502" s="53"/>
      <c r="AV502" s="53"/>
      <c r="AW502" s="53"/>
      <c r="AX502" s="53"/>
      <c r="AY502" s="53"/>
      <c r="AZ502" s="53"/>
      <c r="BA502" s="53"/>
      <c r="BB502" s="53"/>
      <c r="BC502" s="53"/>
      <c r="BD502" s="53"/>
      <c r="BE502" s="53"/>
      <c r="BF502" s="53"/>
      <c r="BG502" s="53"/>
      <c r="BH502" s="53"/>
      <c r="BI502" s="53"/>
      <c r="BJ502" s="53"/>
    </row>
    <row r="503" spans="45:62">
      <c r="AS503" s="53"/>
      <c r="AT503" s="53"/>
      <c r="AU503" s="53"/>
      <c r="AV503" s="53"/>
      <c r="AW503" s="53"/>
      <c r="AX503" s="53"/>
      <c r="AY503" s="53"/>
      <c r="AZ503" s="53"/>
      <c r="BA503" s="53"/>
      <c r="BB503" s="53"/>
      <c r="BC503" s="53"/>
      <c r="BD503" s="53"/>
      <c r="BE503" s="53"/>
      <c r="BF503" s="53"/>
      <c r="BG503" s="53"/>
      <c r="BH503" s="53"/>
      <c r="BI503" s="53"/>
      <c r="BJ503" s="53"/>
    </row>
    <row r="504" spans="45:62">
      <c r="AS504" s="53"/>
      <c r="AT504" s="53"/>
      <c r="AU504" s="53"/>
      <c r="AV504" s="53"/>
      <c r="AW504" s="53"/>
      <c r="AX504" s="53"/>
      <c r="AY504" s="53"/>
      <c r="AZ504" s="53"/>
      <c r="BA504" s="53"/>
      <c r="BB504" s="53"/>
      <c r="BC504" s="53"/>
      <c r="BD504" s="53"/>
      <c r="BE504" s="53"/>
      <c r="BF504" s="53"/>
      <c r="BG504" s="53"/>
      <c r="BH504" s="53"/>
      <c r="BI504" s="53"/>
      <c r="BJ504" s="53"/>
    </row>
    <row r="505" spans="45:62">
      <c r="AS505" s="53"/>
      <c r="AT505" s="53"/>
      <c r="AU505" s="53"/>
      <c r="AV505" s="53"/>
      <c r="AW505" s="53"/>
      <c r="AX505" s="53"/>
      <c r="AY505" s="53"/>
      <c r="AZ505" s="53"/>
      <c r="BA505" s="53"/>
      <c r="BB505" s="53"/>
      <c r="BC505" s="53"/>
      <c r="BD505" s="53"/>
      <c r="BE505" s="53"/>
      <c r="BF505" s="53"/>
      <c r="BG505" s="53"/>
      <c r="BH505" s="53"/>
      <c r="BI505" s="53"/>
      <c r="BJ505" s="53"/>
    </row>
    <row r="506" spans="45:62">
      <c r="AS506" s="53"/>
      <c r="AT506" s="53"/>
      <c r="AU506" s="53"/>
      <c r="AV506" s="53"/>
      <c r="AW506" s="53"/>
      <c r="AX506" s="53"/>
      <c r="AY506" s="53"/>
      <c r="AZ506" s="53"/>
      <c r="BA506" s="53"/>
      <c r="BB506" s="53"/>
      <c r="BC506" s="53"/>
      <c r="BD506" s="53"/>
      <c r="BE506" s="53"/>
      <c r="BF506" s="53"/>
      <c r="BG506" s="53"/>
      <c r="BH506" s="53"/>
      <c r="BI506" s="53"/>
      <c r="BJ506" s="53"/>
    </row>
    <row r="507" spans="45:62">
      <c r="AS507" s="53"/>
      <c r="AT507" s="53"/>
      <c r="AU507" s="53"/>
      <c r="AV507" s="53"/>
      <c r="AW507" s="53"/>
      <c r="AX507" s="53"/>
      <c r="AY507" s="53"/>
      <c r="AZ507" s="53"/>
      <c r="BA507" s="53"/>
      <c r="BB507" s="53"/>
      <c r="BC507" s="53"/>
      <c r="BD507" s="53"/>
      <c r="BE507" s="53"/>
      <c r="BF507" s="53"/>
      <c r="BG507" s="53"/>
      <c r="BH507" s="53"/>
      <c r="BI507" s="53"/>
      <c r="BJ507" s="53"/>
    </row>
    <row r="508" spans="45:62">
      <c r="AS508" s="53"/>
      <c r="AT508" s="53"/>
      <c r="AU508" s="53"/>
      <c r="AV508" s="53"/>
      <c r="AW508" s="53"/>
      <c r="AX508" s="53"/>
      <c r="AY508" s="53"/>
      <c r="AZ508" s="53"/>
      <c r="BA508" s="53"/>
      <c r="BB508" s="53"/>
      <c r="BC508" s="53"/>
      <c r="BD508" s="53"/>
      <c r="BE508" s="53"/>
      <c r="BF508" s="53"/>
      <c r="BG508" s="53"/>
      <c r="BH508" s="53"/>
      <c r="BI508" s="53"/>
      <c r="BJ508" s="53"/>
    </row>
    <row r="509" spans="45:62">
      <c r="AS509" s="53"/>
      <c r="AT509" s="53"/>
      <c r="AU509" s="53"/>
      <c r="AV509" s="53"/>
      <c r="AW509" s="53"/>
      <c r="AX509" s="53"/>
      <c r="AY509" s="53"/>
      <c r="AZ509" s="53"/>
      <c r="BA509" s="53"/>
      <c r="BB509" s="53"/>
      <c r="BC509" s="53"/>
      <c r="BD509" s="53"/>
      <c r="BE509" s="53"/>
      <c r="BF509" s="53"/>
      <c r="BG509" s="53"/>
      <c r="BH509" s="53"/>
      <c r="BI509" s="53"/>
      <c r="BJ509" s="53"/>
    </row>
    <row r="510" spans="45:62">
      <c r="AS510" s="53"/>
      <c r="AT510" s="53"/>
      <c r="AU510" s="53"/>
      <c r="AV510" s="53"/>
      <c r="AW510" s="53"/>
      <c r="AX510" s="53"/>
      <c r="AY510" s="53"/>
      <c r="AZ510" s="53"/>
      <c r="BA510" s="53"/>
      <c r="BB510" s="53"/>
      <c r="BC510" s="53"/>
      <c r="BD510" s="53"/>
      <c r="BE510" s="53"/>
      <c r="BF510" s="53"/>
      <c r="BG510" s="53"/>
      <c r="BH510" s="53"/>
      <c r="BI510" s="53"/>
      <c r="BJ510" s="53"/>
    </row>
    <row r="511" spans="45:62">
      <c r="AS511" s="53"/>
      <c r="AT511" s="53"/>
      <c r="AU511" s="53"/>
      <c r="AV511" s="53"/>
      <c r="AW511" s="53"/>
      <c r="AX511" s="53"/>
      <c r="AY511" s="53"/>
      <c r="AZ511" s="53"/>
      <c r="BA511" s="53"/>
    </row>
  </sheetData>
  <sheetProtection password="ECEE" sheet="1" objects="1" scenarios="1" selectLockedCells="1" selectUnlockedCells="1"/>
  <phoneticPr fontId="21" type="noConversion"/>
  <pageMargins left="0.75" right="0.75" top="1" bottom="1" header="0.5" footer="0.5"/>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2</vt:i4>
      </vt:variant>
      <vt:variant>
        <vt:lpstr>Charts</vt:lpstr>
      </vt:variant>
      <vt:variant>
        <vt:i4>2</vt:i4>
      </vt:variant>
      <vt:variant>
        <vt:lpstr>Named Ranges</vt:lpstr>
      </vt:variant>
      <vt:variant>
        <vt:i4>1</vt:i4>
      </vt:variant>
    </vt:vector>
  </HeadingPairs>
  <TitlesOfParts>
    <vt:vector size="5" baseType="lpstr">
      <vt:lpstr>Baby Growth Tracker</vt:lpstr>
      <vt:lpstr>Table</vt:lpstr>
      <vt:lpstr>Weight Chart</vt:lpstr>
      <vt:lpstr>Height Chart</vt:lpstr>
      <vt:lpstr>'Baby Growth Tracker'!Print_Area</vt:lpstr>
    </vt:vector>
  </TitlesOfParts>
  <Company>Musadya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Agams</dc:creator>
  <cp:lastModifiedBy>Musadya</cp:lastModifiedBy>
  <cp:lastPrinted>2009-03-09T12:46:56Z</cp:lastPrinted>
  <dcterms:created xsi:type="dcterms:W3CDTF">2008-05-22T15:21:23Z</dcterms:created>
  <dcterms:modified xsi:type="dcterms:W3CDTF">2010-10-11T23:04:31Z</dcterms:modified>
</cp:coreProperties>
</file>